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5" yWindow="-60" windowWidth="9840" windowHeight="12000" tabRatio="808"/>
  </bookViews>
  <sheets>
    <sheet name="Macroeconom" sheetId="3" r:id="rId1"/>
    <sheet name="NBKR transactions" sheetId="1" r:id="rId2"/>
    <sheet name="T-bills, T-bonds" sheetId="6" r:id="rId3"/>
    <sheet name="Interbank credit" sheetId="7" r:id="rId4"/>
    <sheet name="Deposits, credits" sheetId="2" r:id="rId5"/>
  </sheets>
  <externalReferences>
    <externalReference r:id="rId6"/>
  </externalReferences>
  <definedNames>
    <definedName name="_xlnm.Print_Area" localSheetId="4">'Deposits, credits'!$A$1:$H$71</definedName>
    <definedName name="_xlnm.Print_Area" localSheetId="3">'Interbank credit'!$A$1:$H$36</definedName>
    <definedName name="_xlnm.Print_Area" localSheetId="0">Macroeconom!$A$1:$I$41</definedName>
    <definedName name="_xlnm.Print_Area" localSheetId="1">'NBKR transactions'!$A$10:$H$62</definedName>
    <definedName name="_xlnm.Print_Area" localSheetId="2">'T-bills, T-bonds'!$A$1:$H$53</definedName>
  </definedNames>
  <calcPr calcId="125725"/>
</workbook>
</file>

<file path=xl/calcChain.xml><?xml version="1.0" encoding="utf-8"?>
<calcChain xmlns="http://schemas.openxmlformats.org/spreadsheetml/2006/main">
  <c r="H27" i="2"/>
  <c r="H25"/>
  <c r="H23"/>
  <c r="H22"/>
  <c r="H18"/>
  <c r="H17"/>
  <c r="H15"/>
  <c r="H9"/>
  <c r="H4"/>
  <c r="G20"/>
  <c r="G15"/>
  <c r="G8"/>
  <c r="G4"/>
  <c r="H29" i="7"/>
  <c r="H27"/>
  <c r="H25"/>
  <c r="H24"/>
  <c r="H22"/>
  <c r="H20"/>
  <c r="H19"/>
  <c r="H17"/>
  <c r="H7"/>
  <c r="G22"/>
  <c r="G17"/>
  <c r="G10"/>
  <c r="G7"/>
  <c r="H48" i="6"/>
  <c r="H33"/>
  <c r="G51"/>
  <c r="G50"/>
  <c r="G49"/>
  <c r="G48"/>
  <c r="G46"/>
  <c r="G45"/>
  <c r="G44"/>
  <c r="G43"/>
  <c r="G41"/>
  <c r="G40"/>
  <c r="G39"/>
  <c r="G38"/>
  <c r="G36"/>
  <c r="G35"/>
  <c r="G34"/>
  <c r="G33"/>
  <c r="G23"/>
  <c r="G17"/>
  <c r="G4"/>
  <c r="H4"/>
  <c r="H30" i="1"/>
  <c r="H27"/>
  <c r="H13"/>
  <c r="H59"/>
  <c r="H57"/>
  <c r="H56"/>
  <c r="H53"/>
  <c r="H51"/>
  <c r="H50"/>
  <c r="H47"/>
  <c r="H45"/>
  <c r="H44"/>
  <c r="H41"/>
  <c r="H39"/>
  <c r="H38"/>
  <c r="H25"/>
  <c r="H23"/>
  <c r="H21"/>
  <c r="H20"/>
  <c r="H19"/>
  <c r="H18"/>
  <c r="G31"/>
  <c r="G29"/>
  <c r="G13"/>
  <c r="H4"/>
  <c r="G7"/>
  <c r="G6"/>
  <c r="G5"/>
  <c r="G4"/>
  <c r="H31"/>
  <c r="H29"/>
  <c r="H16"/>
  <c r="H14"/>
  <c r="G25"/>
  <c r="G21"/>
  <c r="G19"/>
  <c r="G38"/>
  <c r="N12" i="3" l="1"/>
  <c r="N13"/>
  <c r="I28" l="1"/>
  <c r="H28"/>
  <c r="G71" i="2" l="1"/>
  <c r="F71"/>
  <c r="F70"/>
  <c r="G70"/>
  <c r="G69"/>
  <c r="F69"/>
  <c r="F68"/>
  <c r="G68"/>
  <c r="I65"/>
  <c r="H66"/>
  <c r="H64"/>
  <c r="H60"/>
  <c r="H11" i="7"/>
  <c r="H10"/>
  <c r="G5" i="2"/>
  <c r="H20"/>
  <c r="H5" i="1"/>
  <c r="H6"/>
  <c r="H7"/>
  <c r="H71" i="2" l="1"/>
  <c r="I35" i="3"/>
  <c r="H35"/>
  <c r="I38"/>
  <c r="H38"/>
  <c r="I40"/>
  <c r="H40"/>
  <c r="I33"/>
  <c r="H33"/>
  <c r="I34"/>
  <c r="H34"/>
  <c r="M13" l="1"/>
  <c r="M12"/>
  <c r="L12"/>
  <c r="K12"/>
  <c r="J12"/>
  <c r="I12"/>
  <c r="F38" i="6"/>
  <c r="G50" i="2"/>
  <c r="G51"/>
  <c r="G52"/>
  <c r="G53"/>
  <c r="G49"/>
  <c r="F43" i="6"/>
  <c r="D38"/>
  <c r="F33"/>
  <c r="D33"/>
  <c r="C43"/>
  <c r="D43"/>
  <c r="C38"/>
  <c r="C33"/>
  <c r="D16"/>
  <c r="F16"/>
  <c r="D10"/>
  <c r="F10"/>
  <c r="F4"/>
  <c r="C4"/>
  <c r="D4"/>
  <c r="H55" i="1" l="1"/>
  <c r="H54"/>
  <c r="H49"/>
  <c r="H48"/>
  <c r="H43"/>
  <c r="H42"/>
  <c r="G39"/>
  <c r="G42"/>
  <c r="G43"/>
  <c r="G45"/>
  <c r="G48"/>
  <c r="G49"/>
  <c r="G51"/>
  <c r="G54"/>
  <c r="G55"/>
  <c r="G56"/>
  <c r="G57"/>
  <c r="E50"/>
  <c r="F50"/>
  <c r="D50"/>
  <c r="G50" l="1"/>
  <c r="D13"/>
  <c r="E44" l="1"/>
  <c r="F44"/>
  <c r="G44" s="1"/>
  <c r="D44"/>
  <c r="C44"/>
  <c r="E38"/>
  <c r="F38"/>
  <c r="C38"/>
  <c r="D38"/>
  <c r="B38"/>
  <c r="F13"/>
  <c r="F53" i="2"/>
  <c r="F52"/>
  <c r="F51"/>
  <c r="F50"/>
  <c r="F49"/>
  <c r="E43" i="6"/>
  <c r="E38"/>
  <c r="E33"/>
  <c r="E16"/>
  <c r="E10"/>
  <c r="E4"/>
  <c r="E13" i="1"/>
  <c r="I18" i="3"/>
  <c r="H18"/>
  <c r="I63" i="2" l="1"/>
  <c r="I20" i="3" l="1"/>
  <c r="I19"/>
  <c r="H20"/>
  <c r="H19"/>
  <c r="H9" i="7" l="1"/>
  <c r="H8"/>
  <c r="G9"/>
  <c r="G8"/>
  <c r="H8" i="2" l="1"/>
  <c r="H7"/>
  <c r="H6"/>
  <c r="H5"/>
  <c r="G7"/>
  <c r="G6"/>
  <c r="H39"/>
  <c r="H50" i="6"/>
  <c r="H45"/>
  <c r="H40"/>
  <c r="H35"/>
  <c r="H46"/>
  <c r="B38" l="1"/>
  <c r="G24" l="1"/>
  <c r="G10"/>
  <c r="H51"/>
  <c r="H44"/>
  <c r="H43"/>
  <c r="H41"/>
  <c r="H36"/>
  <c r="H23"/>
  <c r="H11"/>
  <c r="K13" i="3"/>
  <c r="L13"/>
  <c r="H12"/>
  <c r="I37" l="1"/>
  <c r="H37"/>
  <c r="I39"/>
  <c r="H39"/>
  <c r="H65" i="2" l="1"/>
  <c r="E68"/>
  <c r="I68" s="1"/>
  <c r="H39" i="6"/>
  <c r="B33" l="1"/>
  <c r="B13" i="1" l="1"/>
  <c r="H38" i="6" l="1"/>
  <c r="E71" i="2" l="1"/>
  <c r="I71" s="1"/>
  <c r="B71"/>
  <c r="H70"/>
  <c r="E70" l="1"/>
  <c r="I70" s="1"/>
  <c r="B70"/>
  <c r="H69" l="1"/>
  <c r="E69"/>
  <c r="I69" s="1"/>
  <c r="B69"/>
  <c r="H68"/>
  <c r="B68" l="1"/>
  <c r="I67"/>
  <c r="H67"/>
  <c r="I66"/>
  <c r="I64"/>
  <c r="H63"/>
  <c r="I62"/>
  <c r="H62"/>
  <c r="I61"/>
  <c r="H61" l="1"/>
  <c r="I60" l="1"/>
  <c r="H53" l="1"/>
  <c r="E53"/>
  <c r="I53" s="1"/>
  <c r="B53" l="1"/>
  <c r="H52"/>
  <c r="E52"/>
  <c r="B52"/>
  <c r="I52" l="1"/>
  <c r="H51"/>
  <c r="E51"/>
  <c r="I51" s="1"/>
  <c r="B51"/>
  <c r="H50"/>
  <c r="E50"/>
  <c r="B50"/>
  <c r="H49"/>
  <c r="E49"/>
  <c r="B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G9"/>
  <c r="I49" l="1"/>
  <c r="I50"/>
  <c r="B4"/>
  <c r="K2" i="7" l="1"/>
  <c r="H2"/>
  <c r="G2"/>
  <c r="K1"/>
  <c r="H1"/>
  <c r="G1"/>
  <c r="H49" i="6" l="1"/>
  <c r="B43" l="1"/>
  <c r="H34"/>
  <c r="K27" l="1"/>
  <c r="H27"/>
  <c r="G27"/>
  <c r="K26"/>
  <c r="H26"/>
  <c r="G26" l="1"/>
  <c r="H25"/>
  <c r="G25"/>
  <c r="H24"/>
  <c r="H22"/>
  <c r="G22"/>
  <c r="H21"/>
  <c r="G21"/>
  <c r="H20"/>
  <c r="G20"/>
  <c r="H19"/>
  <c r="G19"/>
  <c r="H18"/>
  <c r="G18"/>
  <c r="H17"/>
  <c r="H16" l="1"/>
  <c r="G16" l="1"/>
  <c r="B16"/>
  <c r="H15"/>
  <c r="G15"/>
  <c r="H14"/>
  <c r="G14"/>
  <c r="H13"/>
  <c r="G13"/>
  <c r="H12"/>
  <c r="G12"/>
  <c r="G11"/>
  <c r="H10" l="1"/>
  <c r="B10"/>
  <c r="H9"/>
  <c r="G9"/>
  <c r="H8"/>
  <c r="G8" l="1"/>
  <c r="H7"/>
  <c r="G7"/>
  <c r="H6"/>
  <c r="G6"/>
  <c r="H5"/>
  <c r="G5"/>
  <c r="B4"/>
  <c r="G61" i="1"/>
  <c r="H61" s="1"/>
  <c r="G60" l="1"/>
  <c r="H60" s="1"/>
  <c r="B50"/>
  <c r="B44"/>
  <c r="H17" l="1"/>
  <c r="J13" i="3" l="1"/>
  <c r="I13"/>
  <c r="H13"/>
  <c r="G13"/>
  <c r="F13"/>
  <c r="E13"/>
  <c r="D13"/>
  <c r="G12"/>
  <c r="F12"/>
  <c r="E12" l="1"/>
  <c r="D12"/>
  <c r="C12" l="1"/>
</calcChain>
</file>

<file path=xl/sharedStrings.xml><?xml version="1.0" encoding="utf-8"?>
<sst xmlns="http://schemas.openxmlformats.org/spreadsheetml/2006/main" count="743" uniqueCount="127">
  <si>
    <t>-</t>
  </si>
  <si>
    <t xml:space="preserve">18-мес. </t>
  </si>
  <si>
    <t xml:space="preserve">24-мес. </t>
  </si>
  <si>
    <t>2014</t>
  </si>
  <si>
    <t xml:space="preserve">2013 </t>
  </si>
  <si>
    <t>Monthly Press-Release of the NBKR</t>
  </si>
  <si>
    <t>November 2015</t>
  </si>
  <si>
    <t>Table 1. Major macroeconomic indicators of the Kyrgyz Republic</t>
  </si>
  <si>
    <t>(percent/som/USD)</t>
  </si>
  <si>
    <t>Real GDP growth rate (beginning this year)</t>
  </si>
  <si>
    <t>Consumer Price Index (to December of the previous year)</t>
  </si>
  <si>
    <t>Consumer Price Index (to the previous month)</t>
  </si>
  <si>
    <t>NBKR discount rate (end of period)</t>
  </si>
  <si>
    <t>Official exchange rate of som to 1USD (end of period)</t>
  </si>
  <si>
    <t>Official exchange rate of som to 1USD growth rate (to December of the previous year)</t>
  </si>
  <si>
    <t>Official exchange rate of som to 1USD growth rate (to the previous month)</t>
  </si>
  <si>
    <t>Jan 2015</t>
  </si>
  <si>
    <t>Feb 2015</t>
  </si>
  <si>
    <t>Mar 2015</t>
  </si>
  <si>
    <t>Apr 2015</t>
  </si>
  <si>
    <t>May 2015</t>
  </si>
  <si>
    <t>June 2015</t>
  </si>
  <si>
    <t>July 2015</t>
  </si>
  <si>
    <t>Aug 2015</t>
  </si>
  <si>
    <t>Sep 2015</t>
  </si>
  <si>
    <t>Oct 2015</t>
  </si>
  <si>
    <t>Nov 2015</t>
  </si>
  <si>
    <t>Table 2. Monetary Aggregates (end of period)</t>
  </si>
  <si>
    <t>(mln. of soms)</t>
  </si>
  <si>
    <t>Currency in circulation</t>
  </si>
  <si>
    <t>Monetary base*</t>
  </si>
  <si>
    <t>Money supply (М2X)</t>
  </si>
  <si>
    <t>Monetization coefficient (М2Х)</t>
  </si>
  <si>
    <t>* excluding deposits of commercial banks with NBKR in foreign currency</t>
  </si>
  <si>
    <t>Oct 2014</t>
  </si>
  <si>
    <t>Growth for the month</t>
  </si>
  <si>
    <t>Growth from the beginning of the year</t>
  </si>
  <si>
    <t>Nov 2014</t>
  </si>
  <si>
    <t>Table 3. International reserves (end of period)</t>
  </si>
  <si>
    <t>(mln. of US Dollars)</t>
  </si>
  <si>
    <t>Gross international reserves</t>
  </si>
  <si>
    <t>Table 4. Exchange rate (end of period)</t>
  </si>
  <si>
    <t>Exchange rate of USD to 1som (USD/KGS)</t>
  </si>
  <si>
    <t>Exchange rate of USD to 1som at the foreign exchange market (USD/KGS)</t>
  </si>
  <si>
    <t xml:space="preserve">Exchange rate of USD to 1EUR at the world market (USD/EUR) </t>
  </si>
  <si>
    <t>Exchange rates of foreign currencies in the exchange offices:</t>
  </si>
  <si>
    <t>USD (KGS/USD)</t>
  </si>
  <si>
    <t>EUR (KGS/EUR)</t>
  </si>
  <si>
    <t>RUB (KGS/RUB)</t>
  </si>
  <si>
    <t>KZT (KGS/KZT)</t>
  </si>
  <si>
    <t>Table 5. NBKR transactions at the foreign exchange market (for the period)</t>
  </si>
  <si>
    <t>(mln. of USD/KGS/USD )</t>
  </si>
  <si>
    <t xml:space="preserve">Total volume of transactions </t>
  </si>
  <si>
    <t xml:space="preserve">Net purchase </t>
  </si>
  <si>
    <t>purchase</t>
  </si>
  <si>
    <t>sale</t>
  </si>
  <si>
    <t>SWAP transactions</t>
  </si>
  <si>
    <t>Growth for the year</t>
  </si>
  <si>
    <t>Jan-Nov 2014</t>
  </si>
  <si>
    <t>Jan-Nov 2015</t>
  </si>
  <si>
    <t>Table 6. NBKR transactions at the open market (for the period)</t>
  </si>
  <si>
    <t>(mln. of soms / percent)</t>
  </si>
  <si>
    <t>REPO transactions</t>
  </si>
  <si>
    <t>Securities purchase</t>
  </si>
  <si>
    <t xml:space="preserve">Intraday credits </t>
  </si>
  <si>
    <t>Overnight credits</t>
  </si>
  <si>
    <t>Credit auctions</t>
  </si>
  <si>
    <t>Overnight deposits</t>
  </si>
  <si>
    <t>Deposit transactions in national currency</t>
  </si>
  <si>
    <t>Deposit transactions in foreign currency</t>
  </si>
  <si>
    <t>NBKR rates</t>
  </si>
  <si>
    <t>Discount rate (end of period)</t>
  </si>
  <si>
    <t>REPO purchase</t>
  </si>
  <si>
    <t>REPO sale</t>
  </si>
  <si>
    <t>Overnight credits (end of period)</t>
  </si>
  <si>
    <t>* Volume of actually extended for the period loans</t>
  </si>
  <si>
    <t>Table 7. NBKR notes auctions (for the period)</t>
  </si>
  <si>
    <t xml:space="preserve">Announced volume of the NBKR notes emission </t>
  </si>
  <si>
    <t>7-day notes</t>
  </si>
  <si>
    <t>14-day notes</t>
  </si>
  <si>
    <t>28-day notes</t>
  </si>
  <si>
    <t>91-day notes</t>
  </si>
  <si>
    <t>180-day notes</t>
  </si>
  <si>
    <t>Volume of bids for NBKR notes</t>
  </si>
  <si>
    <t>Volume of sales of NBKR notes</t>
  </si>
  <si>
    <t xml:space="preserve">Average weighted yield rate of the NBKR notes </t>
  </si>
  <si>
    <t>Table 8. T-bills auctions (for the period)</t>
  </si>
  <si>
    <t xml:space="preserve">(mln. of soms / percent) </t>
  </si>
  <si>
    <t>Announced emission volume</t>
  </si>
  <si>
    <t>3-month T-bills</t>
  </si>
  <si>
    <t xml:space="preserve">6-month T-bills </t>
  </si>
  <si>
    <t xml:space="preserve">12-month T-bills </t>
  </si>
  <si>
    <t xml:space="preserve">18-month T-bills </t>
  </si>
  <si>
    <t xml:space="preserve">24-month T-bills </t>
  </si>
  <si>
    <t>Volume of bids</t>
  </si>
  <si>
    <t xml:space="preserve">3-month T-bills </t>
  </si>
  <si>
    <t>Volume of sales</t>
  </si>
  <si>
    <t>Average weighted yield rate</t>
  </si>
  <si>
    <t>Table 9. T-bonds auctions (for the period)</t>
  </si>
  <si>
    <t>2-years T-bonds</t>
  </si>
  <si>
    <t>3-years T-bonds</t>
  </si>
  <si>
    <t>5-years T-bonds</t>
  </si>
  <si>
    <t xml:space="preserve">Table 10. Interest rates at the interbank credit market (for the period) </t>
  </si>
  <si>
    <t>(percent)</t>
  </si>
  <si>
    <t xml:space="preserve"> up to 1 day </t>
  </si>
  <si>
    <t xml:space="preserve"> from 2 to 7 days </t>
  </si>
  <si>
    <t xml:space="preserve"> from 8 to 14 days</t>
  </si>
  <si>
    <t xml:space="preserve"> from 15 to 30 days </t>
  </si>
  <si>
    <t xml:space="preserve"> from 31 to 60 days</t>
  </si>
  <si>
    <t xml:space="preserve"> from 61 to 90 days</t>
  </si>
  <si>
    <t xml:space="preserve"> from 91 to 180 days </t>
  </si>
  <si>
    <t xml:space="preserve"> from 181 to 360 days </t>
  </si>
  <si>
    <t>over 360 days</t>
  </si>
  <si>
    <t>Loans in national currency</t>
  </si>
  <si>
    <t>Loans in foreign currency</t>
  </si>
  <si>
    <t>Table 11. The volume of transactions at the interbank credit market (for the period)</t>
  </si>
  <si>
    <t>Total volume</t>
  </si>
  <si>
    <t xml:space="preserve">Table 12. Deposits accepted by commercial banks (end of period) </t>
  </si>
  <si>
    <t>Deposits - total</t>
  </si>
  <si>
    <t xml:space="preserve"> legal entities</t>
  </si>
  <si>
    <t xml:space="preserve"> individuals</t>
  </si>
  <si>
    <t xml:space="preserve"> General government</t>
  </si>
  <si>
    <t xml:space="preserve"> non-residents</t>
  </si>
  <si>
    <t>in national currency</t>
  </si>
  <si>
    <t>in foreign currency</t>
  </si>
  <si>
    <t>Table 13. Loans extended by commercial banks (outstanding amount end of period)</t>
  </si>
  <si>
    <t>Loans - total</t>
  </si>
</sst>
</file>

<file path=xl/styles.xml><?xml version="1.0" encoding="utf-8"?>
<styleSheet xmlns="http://schemas.openxmlformats.org/spreadsheetml/2006/main">
  <numFmts count="20">
    <numFmt numFmtId="43" formatCode="_-* #,##0.00_р_._-;\-* #,##0.00_р_._-;_-* &quot;-&quot;??_р_._-;_-@_-"/>
    <numFmt numFmtId="164" formatCode="#,##0.0"/>
    <numFmt numFmtId="165" formatCode="0.0000"/>
    <numFmt numFmtId="166" formatCode="0.0"/>
    <numFmt numFmtId="167" formatCode="0.00_ ;[Red]\-0.00\ "/>
    <numFmt numFmtId="168" formatCode="#,##0.0_ ;[Red]\-#,##0.0\ "/>
    <numFmt numFmtId="169" formatCode="dd/mm/yy;@"/>
    <numFmt numFmtId="170" formatCode="#,##0.0000_ ;[Red]\-#,##0.0000\ "/>
    <numFmt numFmtId="171" formatCode="0.000000%"/>
    <numFmt numFmtId="172" formatCode="0.0_ ;[Red]\-0.0\ "/>
    <numFmt numFmtId="173" formatCode="#,##0.00_ ;[Red]\-#,##0.00\ "/>
    <numFmt numFmtId="174" formatCode="#,##0.000_ ;[Red]\-#,##0.000\ "/>
    <numFmt numFmtId="175" formatCode="#,##0.000"/>
    <numFmt numFmtId="176" formatCode="#,##0.00000"/>
    <numFmt numFmtId="177" formatCode="#,##0.000000"/>
    <numFmt numFmtId="178" formatCode="_-* #,##0.0_р_._-;\-* #,##0.0_р_._-;_-* &quot;-&quot;?_р_._-;_-@_-"/>
    <numFmt numFmtId="179" formatCode="_-* #,##0\ _р_._-;\-* #,##0\ _р_._-;_-* &quot;-&quot;\ _р_._-;_-@_-"/>
    <numFmt numFmtId="180" formatCode="_-* #,##0.00\ _р_._-;\-* #,##0.00\ _р_._-;_-* &quot;-&quot;??\ _р_._-;_-@_-"/>
    <numFmt numFmtId="181" formatCode="_(* #,##0_);_(* \(#,##0\);_(* &quot;-&quot;_);_(@_)"/>
    <numFmt numFmtId="182" formatCode="_(* #,##0.00_);_(* \(#,##0.00\);_(* &quot;-&quot;??_);_(@_)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sz val="12"/>
      <color indexed="24"/>
      <name val="Modern"/>
      <family val="3"/>
      <charset val="255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10"/>
      <name val="Arial Cyr"/>
      <charset val="204"/>
    </font>
    <font>
      <sz val="10"/>
      <name val="Arial Cyr"/>
    </font>
    <font>
      <sz val="10"/>
      <name val="Helv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0"/>
      <color indexed="10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18" fillId="0" borderId="0"/>
    <xf numFmtId="0" fontId="11" fillId="0" borderId="0"/>
    <xf numFmtId="9" fontId="5" fillId="0" borderId="0" applyFont="0" applyFill="0" applyBorder="0" applyAlignment="0" applyProtection="0"/>
    <xf numFmtId="0" fontId="19" fillId="0" borderId="0"/>
    <xf numFmtId="0" fontId="12" fillId="0" borderId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5" applyNumberFormat="0" applyAlignment="0" applyProtection="0"/>
    <xf numFmtId="0" fontId="28" fillId="6" borderId="6" applyNumberFormat="0" applyAlignment="0" applyProtection="0"/>
    <xf numFmtId="0" fontId="29" fillId="6" borderId="5" applyNumberFormat="0" applyAlignment="0" applyProtection="0"/>
    <xf numFmtId="0" fontId="30" fillId="0" borderId="7" applyNumberFormat="0" applyFill="0" applyAlignment="0" applyProtection="0"/>
    <xf numFmtId="0" fontId="31" fillId="7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3" fillId="0" borderId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2" fillId="0" borderId="0"/>
    <xf numFmtId="0" fontId="1" fillId="0" borderId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</cellStyleXfs>
  <cellXfs count="189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0" applyFont="1" applyBorder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/>
    <xf numFmtId="0" fontId="10" fillId="0" borderId="0" xfId="0" applyFont="1"/>
    <xf numFmtId="164" fontId="7" fillId="0" borderId="0" xfId="0" applyNumberFormat="1" applyFont="1"/>
    <xf numFmtId="10" fontId="10" fillId="0" borderId="0" xfId="0" applyNumberFormat="1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 indent="2"/>
    </xf>
    <xf numFmtId="0" fontId="14" fillId="0" borderId="0" xfId="0" applyFont="1"/>
    <xf numFmtId="0" fontId="8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 indent="4"/>
    </xf>
    <xf numFmtId="0" fontId="6" fillId="0" borderId="0" xfId="0" applyFont="1" applyBorder="1" applyAlignment="1">
      <alignment horizontal="left" vertical="center" wrapText="1" indent="3"/>
    </xf>
    <xf numFmtId="1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indent="2"/>
    </xf>
    <xf numFmtId="2" fontId="6" fillId="0" borderId="0" xfId="0" applyNumberFormat="1" applyFont="1"/>
    <xf numFmtId="0" fontId="6" fillId="0" borderId="0" xfId="0" applyFont="1" applyFill="1" applyBorder="1"/>
    <xf numFmtId="0" fontId="8" fillId="0" borderId="0" xfId="0" applyFont="1" applyBorder="1" applyAlignment="1">
      <alignment horizontal="left" vertical="center" wrapText="1" indent="1"/>
    </xf>
    <xf numFmtId="167" fontId="8" fillId="0" borderId="0" xfId="0" applyNumberFormat="1" applyFont="1" applyFill="1" applyAlignment="1">
      <alignment horizontal="right" vertical="center"/>
    </xf>
    <xf numFmtId="168" fontId="6" fillId="0" borderId="0" xfId="0" applyNumberFormat="1" applyFont="1" applyFill="1" applyAlignment="1">
      <alignment vertical="center"/>
    </xf>
    <xf numFmtId="168" fontId="6" fillId="0" borderId="0" xfId="0" applyNumberFormat="1" applyFont="1" applyFill="1" applyAlignment="1">
      <alignment horizontal="right" vertical="center"/>
    </xf>
    <xf numFmtId="168" fontId="8" fillId="0" borderId="0" xfId="0" applyNumberFormat="1" applyFont="1" applyFill="1" applyBorder="1" applyAlignment="1">
      <alignment horizontal="right" vertical="center" wrapText="1"/>
    </xf>
    <xf numFmtId="168" fontId="9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right"/>
    </xf>
    <xf numFmtId="177" fontId="6" fillId="0" borderId="0" xfId="0" applyNumberFormat="1" applyFont="1"/>
    <xf numFmtId="175" fontId="6" fillId="0" borderId="0" xfId="0" applyNumberFormat="1" applyFont="1" applyFill="1"/>
    <xf numFmtId="164" fontId="15" fillId="0" borderId="0" xfId="0" applyNumberFormat="1" applyFont="1" applyFill="1" applyBorder="1" applyAlignment="1">
      <alignment horizontal="right" vertical="center" wrapText="1"/>
    </xf>
    <xf numFmtId="0" fontId="16" fillId="0" borderId="0" xfId="0" applyFont="1"/>
    <xf numFmtId="43" fontId="6" fillId="0" borderId="0" xfId="0" applyNumberFormat="1" applyFont="1" applyFill="1" applyAlignment="1">
      <alignment horizontal="right" vertical="center"/>
    </xf>
    <xf numFmtId="43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43" fontId="6" fillId="0" borderId="0" xfId="0" applyNumberFormat="1" applyFont="1"/>
    <xf numFmtId="178" fontId="6" fillId="0" borderId="0" xfId="0" applyNumberFormat="1" applyFont="1"/>
    <xf numFmtId="168" fontId="6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Alignment="1">
      <alignment horizontal="right" vertical="center"/>
    </xf>
    <xf numFmtId="0" fontId="14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vertical="center" wrapText="1"/>
    </xf>
    <xf numFmtId="2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67" fontId="6" fillId="0" borderId="0" xfId="0" applyNumberFormat="1" applyFont="1"/>
    <xf numFmtId="4" fontId="6" fillId="0" borderId="0" xfId="0" applyNumberFormat="1" applyFont="1"/>
    <xf numFmtId="164" fontId="6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167" fontId="6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64" fontId="6" fillId="0" borderId="0" xfId="0" applyNumberFormat="1" applyFont="1" applyAlignment="1">
      <alignment horizontal="right"/>
    </xf>
    <xf numFmtId="2" fontId="17" fillId="0" borderId="0" xfId="0" applyNumberFormat="1" applyFont="1"/>
    <xf numFmtId="164" fontId="9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Alignment="1">
      <alignment horizontal="right"/>
    </xf>
    <xf numFmtId="176" fontId="6" fillId="0" borderId="0" xfId="0" applyNumberFormat="1" applyFont="1"/>
    <xf numFmtId="0" fontId="6" fillId="0" borderId="0" xfId="0" applyFont="1" applyFill="1" applyAlignment="1">
      <alignment horizontal="left" indent="2"/>
    </xf>
    <xf numFmtId="164" fontId="6" fillId="0" borderId="0" xfId="0" applyNumberFormat="1" applyFont="1" applyBorder="1"/>
    <xf numFmtId="175" fontId="6" fillId="0" borderId="0" xfId="0" applyNumberFormat="1" applyFont="1" applyFill="1" applyBorder="1"/>
    <xf numFmtId="1" fontId="6" fillId="0" borderId="0" xfId="0" applyNumberFormat="1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  <xf numFmtId="166" fontId="6" fillId="0" borderId="0" xfId="0" applyNumberFormat="1" applyFont="1" applyBorder="1"/>
    <xf numFmtId="14" fontId="6" fillId="0" borderId="0" xfId="0" applyNumberFormat="1" applyFont="1" applyFill="1" applyBorder="1" applyAlignment="1">
      <alignment horizontal="left" vertical="center" wrapText="1"/>
    </xf>
    <xf numFmtId="17" fontId="6" fillId="0" borderId="0" xfId="0" applyNumberFormat="1" applyFont="1" applyAlignment="1">
      <alignment horizontal="center"/>
    </xf>
    <xf numFmtId="168" fontId="6" fillId="0" borderId="0" xfId="0" applyNumberFormat="1" applyFont="1" applyFill="1"/>
    <xf numFmtId="0" fontId="9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/>
    <xf numFmtId="167" fontId="6" fillId="0" borderId="0" xfId="0" applyNumberFormat="1" applyFont="1" applyAlignment="1">
      <alignment horizontal="right"/>
    </xf>
    <xf numFmtId="168" fontId="9" fillId="0" borderId="0" xfId="0" applyNumberFormat="1" applyFont="1" applyFill="1" applyAlignment="1">
      <alignment horizontal="left" vertical="center"/>
    </xf>
    <xf numFmtId="168" fontId="10" fillId="0" borderId="0" xfId="0" applyNumberFormat="1" applyFont="1" applyFill="1" applyAlignment="1">
      <alignment horizontal="left" vertical="center"/>
    </xf>
    <xf numFmtId="168" fontId="10" fillId="0" borderId="0" xfId="0" applyNumberFormat="1" applyFont="1" applyAlignment="1">
      <alignment horizontal="left" vertical="center"/>
    </xf>
    <xf numFmtId="0" fontId="6" fillId="0" borderId="0" xfId="0" applyFont="1" applyFill="1" applyAlignment="1">
      <alignment horizontal="left"/>
    </xf>
    <xf numFmtId="167" fontId="10" fillId="0" borderId="0" xfId="0" applyNumberFormat="1" applyFont="1" applyFill="1" applyAlignment="1">
      <alignment horizontal="left" vertical="center"/>
    </xf>
    <xf numFmtId="167" fontId="10" fillId="0" borderId="0" xfId="0" applyNumberFormat="1" applyFont="1" applyAlignment="1">
      <alignment horizontal="left" vertical="center"/>
    </xf>
    <xf numFmtId="164" fontId="6" fillId="33" borderId="0" xfId="0" applyNumberFormat="1" applyFont="1" applyFill="1" applyAlignment="1">
      <alignment horizontal="right" vertical="center"/>
    </xf>
    <xf numFmtId="164" fontId="6" fillId="33" borderId="0" xfId="0" applyNumberFormat="1" applyFont="1" applyFill="1" applyBorder="1" applyAlignment="1">
      <alignment horizontal="right" vertical="center"/>
    </xf>
    <xf numFmtId="1" fontId="6" fillId="0" borderId="0" xfId="0" applyNumberFormat="1" applyFont="1"/>
    <xf numFmtId="0" fontId="14" fillId="0" borderId="0" xfId="48" applyFont="1"/>
    <xf numFmtId="0" fontId="7" fillId="0" borderId="0" xfId="48" applyFont="1"/>
    <xf numFmtId="0" fontId="5" fillId="0" borderId="0" xfId="48"/>
    <xf numFmtId="0" fontId="10" fillId="0" borderId="0" xfId="48" applyFont="1" applyAlignment="1">
      <alignment horizontal="left"/>
    </xf>
    <xf numFmtId="0" fontId="6" fillId="0" borderId="0" xfId="48" applyFont="1" applyFill="1" applyBorder="1" applyAlignment="1">
      <alignment horizontal="left"/>
    </xf>
    <xf numFmtId="0" fontId="6" fillId="0" borderId="0" xfId="48" applyFont="1" applyAlignment="1">
      <alignment horizontal="left"/>
    </xf>
    <xf numFmtId="0" fontId="8" fillId="0" borderId="0" xfId="48" applyFont="1" applyBorder="1" applyAlignment="1">
      <alignment horizontal="left" vertical="center" wrapText="1"/>
    </xf>
    <xf numFmtId="164" fontId="8" fillId="0" borderId="0" xfId="48" applyNumberFormat="1" applyFont="1" applyFill="1" applyAlignment="1">
      <alignment horizontal="right" vertical="center"/>
    </xf>
    <xf numFmtId="168" fontId="9" fillId="0" borderId="0" xfId="48" applyNumberFormat="1" applyFont="1" applyFill="1" applyAlignment="1">
      <alignment horizontal="right" vertical="center"/>
    </xf>
    <xf numFmtId="0" fontId="6" fillId="0" borderId="0" xfId="48" applyFont="1" applyAlignment="1">
      <alignment horizontal="left" indent="2"/>
    </xf>
    <xf numFmtId="164" fontId="6" fillId="0" borderId="0" xfId="48" applyNumberFormat="1" applyFont="1" applyFill="1" applyAlignment="1">
      <alignment horizontal="right" vertical="center"/>
    </xf>
    <xf numFmtId="0" fontId="6" fillId="0" borderId="0" xfId="48" applyFont="1" applyFill="1" applyAlignment="1">
      <alignment horizontal="left" indent="2"/>
    </xf>
    <xf numFmtId="0" fontId="8" fillId="0" borderId="0" xfId="48" applyFont="1" applyFill="1" applyBorder="1" applyAlignment="1">
      <alignment horizontal="left" vertical="center" wrapText="1"/>
    </xf>
    <xf numFmtId="168" fontId="8" fillId="0" borderId="0" xfId="0" applyNumberFormat="1" applyFont="1" applyFill="1" applyAlignment="1">
      <alignment horizontal="right" vertical="center"/>
    </xf>
    <xf numFmtId="4" fontId="37" fillId="0" borderId="0" xfId="1" applyNumberFormat="1" applyFont="1" applyBorder="1"/>
    <xf numFmtId="166" fontId="6" fillId="0" borderId="0" xfId="0" applyNumberFormat="1" applyFont="1" applyAlignment="1">
      <alignment horizontal="right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center"/>
    </xf>
    <xf numFmtId="4" fontId="6" fillId="0" borderId="0" xfId="0" applyNumberFormat="1" applyFont="1" applyFill="1" applyAlignment="1">
      <alignment horizontal="right" vertical="center"/>
    </xf>
    <xf numFmtId="173" fontId="9" fillId="0" borderId="0" xfId="0" applyNumberFormat="1" applyFont="1" applyFill="1" applyAlignment="1">
      <alignment horizontal="right" vertical="center"/>
    </xf>
    <xf numFmtId="4" fontId="8" fillId="0" borderId="0" xfId="48" applyNumberFormat="1" applyFont="1" applyFill="1" applyAlignment="1">
      <alignment horizontal="right" vertical="center"/>
    </xf>
    <xf numFmtId="4" fontId="6" fillId="0" borderId="0" xfId="48" applyNumberFormat="1" applyFont="1" applyFill="1" applyAlignment="1">
      <alignment horizontal="right" vertical="center"/>
    </xf>
    <xf numFmtId="0" fontId="38" fillId="0" borderId="0" xfId="0" applyFont="1"/>
    <xf numFmtId="0" fontId="38" fillId="0" borderId="0" xfId="0" applyFont="1" applyFill="1"/>
    <xf numFmtId="0" fontId="38" fillId="0" borderId="0" xfId="2" applyFont="1" applyFill="1" applyBorder="1" applyAlignment="1"/>
    <xf numFmtId="0" fontId="11" fillId="0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2" applyFont="1" applyBorder="1" applyAlignment="1"/>
    <xf numFmtId="165" fontId="11" fillId="0" borderId="0" xfId="0" applyNumberFormat="1" applyFont="1"/>
    <xf numFmtId="0" fontId="38" fillId="0" borderId="0" xfId="2" applyFont="1" applyAlignment="1">
      <alignment horizontal="center"/>
    </xf>
    <xf numFmtId="0" fontId="38" fillId="0" borderId="0" xfId="2" applyFont="1" applyAlignment="1"/>
    <xf numFmtId="0" fontId="38" fillId="0" borderId="0" xfId="2" applyFont="1" applyAlignment="1">
      <alignment horizontal="center"/>
    </xf>
    <xf numFmtId="0" fontId="11" fillId="0" borderId="0" xfId="2" applyFont="1"/>
    <xf numFmtId="49" fontId="38" fillId="0" borderId="0" xfId="2" applyNumberFormat="1" applyFont="1" applyAlignment="1">
      <alignment horizontal="center"/>
    </xf>
    <xf numFmtId="49" fontId="38" fillId="0" borderId="0" xfId="2" applyNumberFormat="1" applyFont="1" applyAlignment="1"/>
    <xf numFmtId="49" fontId="38" fillId="0" borderId="0" xfId="2" applyNumberFormat="1" applyFont="1" applyAlignment="1">
      <alignment horizontal="center"/>
    </xf>
    <xf numFmtId="0" fontId="39" fillId="0" borderId="0" xfId="2" applyFont="1" applyFill="1" applyAlignment="1">
      <alignment horizontal="center" vertical="top"/>
    </xf>
    <xf numFmtId="0" fontId="40" fillId="0" borderId="0" xfId="2" applyFont="1"/>
    <xf numFmtId="0" fontId="40" fillId="0" borderId="0" xfId="2" applyFont="1" applyFill="1"/>
    <xf numFmtId="0" fontId="41" fillId="0" borderId="0" xfId="0" applyFont="1" applyFill="1"/>
    <xf numFmtId="0" fontId="11" fillId="0" borderId="0" xfId="2" applyFont="1" applyBorder="1" applyAlignment="1">
      <alignment shrinkToFit="1"/>
    </xf>
    <xf numFmtId="0" fontId="42" fillId="0" borderId="0" xfId="2" applyFont="1" applyBorder="1" applyAlignment="1">
      <alignment horizontal="left"/>
    </xf>
    <xf numFmtId="0" fontId="43" fillId="0" borderId="0" xfId="2" applyFont="1" applyBorder="1" applyAlignment="1">
      <alignment horizontal="left"/>
    </xf>
    <xf numFmtId="0" fontId="11" fillId="0" borderId="1" xfId="2" applyFont="1" applyFill="1" applyBorder="1"/>
    <xf numFmtId="49" fontId="38" fillId="0" borderId="1" xfId="0" applyNumberFormat="1" applyFont="1" applyFill="1" applyBorder="1" applyAlignment="1">
      <alignment horizontal="center" vertical="center" wrapText="1"/>
    </xf>
    <xf numFmtId="17" fontId="38" fillId="0" borderId="1" xfId="0" applyNumberFormat="1" applyFont="1" applyFill="1" applyBorder="1" applyAlignment="1">
      <alignment horizontal="center" vertical="center" wrapText="1"/>
    </xf>
    <xf numFmtId="17" fontId="38" fillId="0" borderId="0" xfId="0" applyNumberFormat="1" applyFont="1" applyFill="1" applyBorder="1" applyAlignment="1">
      <alignment horizontal="center" vertical="center" wrapText="1"/>
    </xf>
    <xf numFmtId="0" fontId="11" fillId="0" borderId="0" xfId="2" applyFont="1" applyFill="1" applyBorder="1"/>
    <xf numFmtId="0" fontId="11" fillId="0" borderId="0" xfId="2" applyFont="1" applyFill="1" applyBorder="1" applyAlignment="1">
      <alignment horizontal="left" vertical="center" wrapText="1"/>
    </xf>
    <xf numFmtId="172" fontId="11" fillId="0" borderId="0" xfId="0" applyNumberFormat="1" applyFont="1" applyFill="1" applyAlignment="1">
      <alignment vertical="center"/>
    </xf>
    <xf numFmtId="172" fontId="11" fillId="0" borderId="0" xfId="0" applyNumberFormat="1" applyFont="1" applyFill="1" applyBorder="1" applyAlignment="1">
      <alignment vertical="center"/>
    </xf>
    <xf numFmtId="168" fontId="11" fillId="0" borderId="0" xfId="0" applyNumberFormat="1" applyFont="1" applyFill="1" applyAlignment="1">
      <alignment vertical="center"/>
    </xf>
    <xf numFmtId="168" fontId="11" fillId="0" borderId="0" xfId="0" applyNumberFormat="1" applyFont="1" applyFill="1" applyBorder="1" applyAlignment="1">
      <alignment vertical="center"/>
    </xf>
    <xf numFmtId="168" fontId="11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Fill="1" applyBorder="1" applyAlignment="1">
      <alignment horizontal="right" vertical="center"/>
    </xf>
    <xf numFmtId="170" fontId="11" fillId="0" borderId="0" xfId="0" applyNumberFormat="1" applyFont="1" applyFill="1" applyBorder="1" applyAlignment="1">
      <alignment horizontal="right" vertical="center"/>
    </xf>
    <xf numFmtId="172" fontId="41" fillId="0" borderId="0" xfId="0" applyNumberFormat="1" applyFont="1" applyFill="1" applyAlignment="1">
      <alignment horizontal="right" vertical="center"/>
    </xf>
    <xf numFmtId="172" fontId="41" fillId="0" borderId="0" xfId="0" applyNumberFormat="1" applyFont="1" applyFill="1" applyBorder="1" applyAlignment="1">
      <alignment horizontal="right" vertical="center"/>
    </xf>
    <xf numFmtId="0" fontId="11" fillId="0" borderId="0" xfId="2" applyFont="1" applyFill="1"/>
    <xf numFmtId="0" fontId="41" fillId="0" borderId="0" xfId="2" applyFont="1" applyFill="1" applyBorder="1" applyAlignment="1">
      <alignment horizontal="left" vertical="center" wrapText="1" indent="1"/>
    </xf>
    <xf numFmtId="168" fontId="44" fillId="0" borderId="0" xfId="0" applyNumberFormat="1" applyFont="1" applyFill="1" applyAlignment="1">
      <alignment horizontal="right"/>
    </xf>
    <xf numFmtId="170" fontId="44" fillId="0" borderId="0" xfId="0" applyNumberFormat="1" applyFont="1" applyFill="1" applyAlignment="1">
      <alignment horizontal="right"/>
    </xf>
    <xf numFmtId="170" fontId="11" fillId="0" borderId="0" xfId="2" applyNumberFormat="1" applyFont="1" applyFill="1"/>
    <xf numFmtId="173" fontId="44" fillId="0" borderId="0" xfId="0" applyNumberFormat="1" applyFont="1" applyFill="1" applyAlignment="1">
      <alignment horizontal="right"/>
    </xf>
    <xf numFmtId="171" fontId="11" fillId="0" borderId="0" xfId="3" applyNumberFormat="1" applyFont="1" applyFill="1"/>
    <xf numFmtId="2" fontId="11" fillId="0" borderId="0" xfId="2" applyNumberFormat="1" applyFont="1" applyFill="1"/>
    <xf numFmtId="0" fontId="41" fillId="0" borderId="1" xfId="2" applyFont="1" applyFill="1" applyBorder="1" applyAlignment="1">
      <alignment horizontal="left" vertical="center" indent="2" shrinkToFi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168" fontId="45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168" fontId="41" fillId="0" borderId="0" xfId="0" applyNumberFormat="1" applyFont="1" applyFill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74" fontId="11" fillId="0" borderId="0" xfId="2" applyNumberFormat="1" applyFont="1" applyFill="1"/>
    <xf numFmtId="173" fontId="40" fillId="0" borderId="0" xfId="2" applyNumberFormat="1" applyFont="1" applyFill="1"/>
    <xf numFmtId="170" fontId="40" fillId="0" borderId="0" xfId="2" applyNumberFormat="1" applyFont="1" applyFill="1"/>
    <xf numFmtId="174" fontId="11" fillId="0" borderId="0" xfId="2" applyNumberFormat="1" applyFont="1"/>
    <xf numFmtId="164" fontId="41" fillId="0" borderId="0" xfId="2" applyNumberFormat="1" applyFont="1" applyFill="1" applyAlignment="1"/>
    <xf numFmtId="164" fontId="41" fillId="0" borderId="0" xfId="2" applyNumberFormat="1" applyFont="1" applyFill="1" applyAlignment="1">
      <alignment horizontal="right"/>
    </xf>
    <xf numFmtId="0" fontId="41" fillId="0" borderId="0" xfId="2" applyFont="1" applyFill="1" applyBorder="1" applyAlignment="1">
      <alignment horizontal="left" shrinkToFit="1"/>
    </xf>
    <xf numFmtId="164" fontId="11" fillId="0" borderId="0" xfId="2" applyNumberFormat="1" applyFont="1" applyFill="1" applyBorder="1" applyAlignment="1">
      <alignment vertical="center"/>
    </xf>
    <xf numFmtId="164" fontId="11" fillId="0" borderId="0" xfId="0" applyNumberFormat="1" applyFont="1" applyFill="1" applyAlignment="1">
      <alignment horizontal="right"/>
    </xf>
    <xf numFmtId="0" fontId="11" fillId="0" borderId="0" xfId="0" applyFont="1"/>
    <xf numFmtId="0" fontId="38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right" vertical="center" wrapText="1"/>
    </xf>
    <xf numFmtId="10" fontId="41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41" fillId="0" borderId="0" xfId="0" applyFont="1" applyFill="1" applyBorder="1" applyAlignment="1">
      <alignment horizontal="left" vertical="center" wrapText="1" indent="1"/>
    </xf>
    <xf numFmtId="169" fontId="11" fillId="0" borderId="0" xfId="0" applyNumberFormat="1" applyFont="1" applyFill="1"/>
    <xf numFmtId="165" fontId="11" fillId="0" borderId="0" xfId="2" applyNumberFormat="1" applyFont="1"/>
    <xf numFmtId="165" fontId="46" fillId="0" borderId="0" xfId="46" applyNumberFormat="1" applyFont="1"/>
  </cellXfs>
  <cellStyles count="66">
    <cellStyle name="20% - Акцент1" xfId="23" builtinId="30" customBuiltin="1"/>
    <cellStyle name="20% - Акцент2" xfId="27" builtinId="34" customBuiltin="1"/>
    <cellStyle name="20% - Акцент3" xfId="31" builtinId="38" customBuiltin="1"/>
    <cellStyle name="20% - Акцент4" xfId="35" builtinId="42" customBuiltin="1"/>
    <cellStyle name="20% - Акцент5" xfId="39" builtinId="46" customBuiltin="1"/>
    <cellStyle name="20% - Акцент6" xfId="43" builtinId="50" customBuiltin="1"/>
    <cellStyle name="40% - Акцент1" xfId="24" builtinId="31" customBuiltin="1"/>
    <cellStyle name="40% - Акцент2" xfId="28" builtinId="35" customBuiltin="1"/>
    <cellStyle name="40% - Акцент3" xfId="32" builtinId="39" customBuiltin="1"/>
    <cellStyle name="40% - Акцент4" xfId="36" builtinId="43" customBuiltin="1"/>
    <cellStyle name="40% - Акцент5" xfId="40" builtinId="47" customBuiltin="1"/>
    <cellStyle name="40% - Акцент6" xfId="44" builtinId="51" customBuiltin="1"/>
    <cellStyle name="60% - Акцент1" xfId="25" builtinId="32" customBuiltin="1"/>
    <cellStyle name="60% - Акцент2" xfId="29" builtinId="36" customBuiltin="1"/>
    <cellStyle name="60% - Акцент3" xfId="33" builtinId="40" customBuiltin="1"/>
    <cellStyle name="60% - Акцент4" xfId="37" builtinId="44" customBuiltin="1"/>
    <cellStyle name="60% - Акцент5" xfId="41" builtinId="48" customBuiltin="1"/>
    <cellStyle name="60% - Акцент6" xfId="45" builtinId="52" customBuiltin="1"/>
    <cellStyle name="Акцент1" xfId="22" builtinId="29" customBuiltin="1"/>
    <cellStyle name="Акцент2" xfId="26" builtinId="33" customBuiltin="1"/>
    <cellStyle name="Акцент3" xfId="30" builtinId="37" customBuiltin="1"/>
    <cellStyle name="Акцент4" xfId="34" builtinId="41" customBuiltin="1"/>
    <cellStyle name="Акцент5" xfId="38" builtinId="45" customBuiltin="1"/>
    <cellStyle name="Акцент6" xfId="42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1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/>
    <cellStyle name="Обычный 2" xfId="1"/>
    <cellStyle name="Обычный 2 2" xfId="51"/>
    <cellStyle name="Обычный 3" xfId="46"/>
    <cellStyle name="Обычный 3 2" xfId="52"/>
    <cellStyle name="Обычный 4" xfId="48"/>
    <cellStyle name="Обычный 4 2" xfId="53"/>
    <cellStyle name="Обычный 5" xfId="54"/>
    <cellStyle name="Обычный 6" xfId="50"/>
    <cellStyle name="Обычный 7" xfId="49"/>
    <cellStyle name="Обычный 8" xfId="62"/>
    <cellStyle name="Обычный 9" xfId="63"/>
    <cellStyle name="Обычный_Пресс-конференция (октябрь 2008)" xfId="2"/>
    <cellStyle name="Плохой" xfId="12" builtinId="27" customBuiltin="1"/>
    <cellStyle name="Пояснение" xfId="20" builtinId="53" customBuiltin="1"/>
    <cellStyle name="Примечание 2" xfId="47"/>
    <cellStyle name="Процентный" xfId="3" builtinId="5"/>
    <cellStyle name="Процентный 2" xfId="56"/>
    <cellStyle name="Процентный 3" xfId="55"/>
    <cellStyle name="Связанная ячейка" xfId="17" builtinId="24" customBuiltin="1"/>
    <cellStyle name="Стиль 1" xfId="4"/>
    <cellStyle name="ТЕКСТ" xfId="5"/>
    <cellStyle name="Текст предупреждения" xfId="19" builtinId="11" customBuiltin="1"/>
    <cellStyle name="Тысячи [0]_4-8Окт" xfId="57"/>
    <cellStyle name="Тысячи_4-8Окт" xfId="58"/>
    <cellStyle name="Финансовый [0] 2" xfId="60"/>
    <cellStyle name="Финансовый 2" xfId="61"/>
    <cellStyle name="Финансовый 3" xfId="59"/>
    <cellStyle name="Финансовый 3 2" xfId="64"/>
    <cellStyle name="Финансовый 4" xfId="65"/>
    <cellStyle name="Хороший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1037"/>
          <c:y val="0.35714285714286598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1456256"/>
        <c:axId val="71457792"/>
      </c:barChart>
      <c:lineChart>
        <c:grouping val="standard"/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#ССЫЛКА!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1456256"/>
        <c:axId val="71457792"/>
      </c:lineChart>
      <c:catAx>
        <c:axId val="71456256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457792"/>
        <c:crosses val="autoZero"/>
        <c:auto val="1"/>
        <c:lblAlgn val="ctr"/>
        <c:lblOffset val="100"/>
        <c:tickLblSkip val="1"/>
        <c:tickMarkSkip val="1"/>
      </c:catAx>
      <c:valAx>
        <c:axId val="71457792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456256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1037"/>
          <c:y val="0.35714285714286598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1571712"/>
        <c:axId val="71589888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1571712"/>
        <c:axId val="71589888"/>
      </c:lineChart>
      <c:catAx>
        <c:axId val="71571712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89888"/>
        <c:crosses val="autoZero"/>
        <c:auto val="1"/>
        <c:lblAlgn val="ctr"/>
        <c:lblOffset val="100"/>
        <c:tickLblSkip val="1"/>
        <c:tickMarkSkip val="1"/>
      </c:catAx>
      <c:valAx>
        <c:axId val="71589888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71712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1048"/>
          <c:y val="0.35714285714286614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1601536"/>
        <c:axId val="71623808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1601536"/>
        <c:axId val="71623808"/>
      </c:lineChart>
      <c:catAx>
        <c:axId val="71601536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623808"/>
        <c:crosses val="autoZero"/>
        <c:auto val="1"/>
        <c:lblAlgn val="ctr"/>
        <c:lblOffset val="100"/>
        <c:tickLblSkip val="1"/>
        <c:tickMarkSkip val="1"/>
      </c:catAx>
      <c:valAx>
        <c:axId val="71623808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601536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График 9. Динамика депозитов и кредитов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1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88656896"/>
        <c:axId val="97018624"/>
      </c:lineChart>
      <c:catAx>
        <c:axId val="88656896"/>
        <c:scaling>
          <c:orientation val="minMax"/>
        </c:scaling>
        <c:axPos val="b"/>
        <c:numFmt formatCode="d\ 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7018624"/>
        <c:crosses val="autoZero"/>
        <c:lblAlgn val="ctr"/>
        <c:lblOffset val="100"/>
        <c:tickLblSkip val="1"/>
        <c:tickMarkSkip val="1"/>
      </c:catAx>
      <c:valAx>
        <c:axId val="97018624"/>
        <c:scaling>
          <c:orientation val="minMax"/>
          <c:max val="20000"/>
          <c:min val="1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t>млн.сомов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8656896"/>
        <c:crosses val="autoZero"/>
        <c:crossBetween val="between"/>
        <c:majorUnit val="1000"/>
        <c:minorUnit val="200"/>
      </c:valAx>
      <c:spPr>
        <a:solidFill>
          <a:srgbClr val="FFCC99"/>
        </a:solidFill>
        <a:ln w="12700">
          <a:solidFill>
            <a:srgbClr val="00000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7. Операции банков с безналичными казахскими тенге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2"/>
          <c:order val="0"/>
          <c:tx>
            <c:strRef>
              <c:f>'[1]Вал-рынок(тенге) '!$AD$7</c:f>
              <c:strCache>
                <c:ptCount val="1"/>
                <c:pt idx="0">
                  <c:v>1860,932974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'!$B$7:$Y$7</c:f>
              <c:numCache>
                <c:formatCode>General</c:formatCode>
                <c:ptCount val="24"/>
                <c:pt idx="0">
                  <c:v>3507.9268649999999</c:v>
                </c:pt>
                <c:pt idx="1">
                  <c:v>4203.400783</c:v>
                </c:pt>
                <c:pt idx="2">
                  <c:v>3847.021839</c:v>
                </c:pt>
                <c:pt idx="3">
                  <c:v>4422.0366009999998</c:v>
                </c:pt>
                <c:pt idx="4">
                  <c:v>6106.6408709999996</c:v>
                </c:pt>
                <c:pt idx="5">
                  <c:v>6992.5074610000001</c:v>
                </c:pt>
                <c:pt idx="6">
                  <c:v>6979.8377650000002</c:v>
                </c:pt>
                <c:pt idx="7">
                  <c:v>8578.7921289999995</c:v>
                </c:pt>
                <c:pt idx="8">
                  <c:v>7104.2208609999998</c:v>
                </c:pt>
                <c:pt idx="9">
                  <c:v>7655.0964590000003</c:v>
                </c:pt>
                <c:pt idx="10">
                  <c:v>7768.5603789999996</c:v>
                </c:pt>
                <c:pt idx="11">
                  <c:v>7976.7863610000004</c:v>
                </c:pt>
                <c:pt idx="12">
                  <c:v>4940.9417919999996</c:v>
                </c:pt>
                <c:pt idx="13">
                  <c:v>4326.2504200000003</c:v>
                </c:pt>
                <c:pt idx="14">
                  <c:v>4479.4948780000004</c:v>
                </c:pt>
                <c:pt idx="15">
                  <c:v>6239.724741</c:v>
                </c:pt>
                <c:pt idx="16">
                  <c:v>4772.0569379999997</c:v>
                </c:pt>
                <c:pt idx="17">
                  <c:v>4214.8681399999996</c:v>
                </c:pt>
                <c:pt idx="18">
                  <c:v>4635.3500949999998</c:v>
                </c:pt>
                <c:pt idx="19">
                  <c:v>3218.2513530000001</c:v>
                </c:pt>
                <c:pt idx="20">
                  <c:v>2199.1519859999999</c:v>
                </c:pt>
                <c:pt idx="21">
                  <c:v>5616.590647</c:v>
                </c:pt>
                <c:pt idx="22">
                  <c:v>1123.3181294000001</c:v>
                </c:pt>
                <c:pt idx="23">
                  <c:v>601.07773599999996</c:v>
                </c:pt>
              </c:numCache>
            </c:numRef>
          </c:val>
        </c:ser>
        <c:axId val="75699712"/>
        <c:axId val="75701248"/>
      </c:barChart>
      <c:lineChart>
        <c:grouping val="standard"/>
        <c:ser>
          <c:idx val="3"/>
          <c:order val="1"/>
          <c:tx>
            <c:strRef>
              <c:f>'[1]Вал-рынок(тенге) '!$AD$22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'!$AE$22:$BD$22</c:f>
              <c:numCache>
                <c:formatCode>General</c:formatCode>
                <c:ptCount val="26"/>
                <c:pt idx="0">
                  <c:v>0</c:v>
                </c:pt>
                <c:pt idx="1">
                  <c:v>-54.587422999999944</c:v>
                </c:pt>
                <c:pt idx="2">
                  <c:v>22.659934000000248</c:v>
                </c:pt>
                <c:pt idx="3">
                  <c:v>74.265428000000156</c:v>
                </c:pt>
                <c:pt idx="4">
                  <c:v>0</c:v>
                </c:pt>
                <c:pt idx="5">
                  <c:v>0</c:v>
                </c:pt>
                <c:pt idx="6">
                  <c:v>-54.587422999999944</c:v>
                </c:pt>
                <c:pt idx="7">
                  <c:v>22.659934000000248</c:v>
                </c:pt>
                <c:pt idx="8">
                  <c:v>74.265428000000156</c:v>
                </c:pt>
                <c:pt idx="9">
                  <c:v>-50.799238000000514</c:v>
                </c:pt>
                <c:pt idx="10">
                  <c:v>169.03982599999927</c:v>
                </c:pt>
                <c:pt idx="11">
                  <c:v>-23.653739999999743</c:v>
                </c:pt>
                <c:pt idx="12">
                  <c:v>-70.180605999999898</c:v>
                </c:pt>
                <c:pt idx="13">
                  <c:v>-67.404362999999648</c:v>
                </c:pt>
                <c:pt idx="14">
                  <c:v>35.470914999999877</c:v>
                </c:pt>
                <c:pt idx="15">
                  <c:v>-62.356463999999505</c:v>
                </c:pt>
                <c:pt idx="16">
                  <c:v>85.061545999999908</c:v>
                </c:pt>
                <c:pt idx="17">
                  <c:v>395.90999600000032</c:v>
                </c:pt>
                <c:pt idx="18">
                  <c:v>-374.932503</c:v>
                </c:pt>
                <c:pt idx="19">
                  <c:v>6.0167820000006031</c:v>
                </c:pt>
                <c:pt idx="20">
                  <c:v>-78.428036999999676</c:v>
                </c:pt>
                <c:pt idx="21">
                  <c:v>-58.150630000000092</c:v>
                </c:pt>
                <c:pt idx="22">
                  <c:v>30.526137999999264</c:v>
                </c:pt>
                <c:pt idx="23">
                  <c:v>24.918861999999535</c:v>
                </c:pt>
                <c:pt idx="24">
                  <c:v>-42.196074000000408</c:v>
                </c:pt>
                <c:pt idx="25">
                  <c:v>15.092622000000119</c:v>
                </c:pt>
              </c:numCache>
            </c:numRef>
          </c:val>
        </c:ser>
        <c:ser>
          <c:idx val="0"/>
          <c:order val="2"/>
          <c:tx>
            <c:strRef>
              <c:f>'[1]Вал-рынок(тенге) '!$AD$21</c:f>
              <c:strCache>
                <c:ptCount val="1"/>
                <c:pt idx="0">
                  <c:v>120,775839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'[1]Вал-рынок(тенге) '!$B$5:$Y$5</c:f>
              <c:strCache>
                <c:ptCount val="2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средненед.   за окт.08</c:v>
                </c:pt>
                <c:pt idx="23">
                  <c:v>27.10.08-        31.10.08</c:v>
                </c:pt>
              </c:strCache>
            </c:strRef>
          </c:cat>
          <c:val>
            <c:numRef>
              <c:f>'[1]Вал-рынок(тенге) '!$B$21:$Y$21</c:f>
              <c:numCache>
                <c:formatCode>General</c:formatCode>
                <c:ptCount val="24"/>
                <c:pt idx="0">
                  <c:v>56.186084999999999</c:v>
                </c:pt>
                <c:pt idx="1">
                  <c:v>78.846018999999998</c:v>
                </c:pt>
                <c:pt idx="2">
                  <c:v>153.111448</c:v>
                </c:pt>
                <c:pt idx="3">
                  <c:v>102.312209</c:v>
                </c:pt>
                <c:pt idx="4">
                  <c:v>271.35203300000001</c:v>
                </c:pt>
                <c:pt idx="5">
                  <c:v>247.69829300000001</c:v>
                </c:pt>
                <c:pt idx="6">
                  <c:v>177.517685</c:v>
                </c:pt>
                <c:pt idx="7">
                  <c:v>110.113322</c:v>
                </c:pt>
                <c:pt idx="8">
                  <c:v>145.584238</c:v>
                </c:pt>
                <c:pt idx="9">
                  <c:v>83.227771000000004</c:v>
                </c:pt>
                <c:pt idx="10">
                  <c:v>168.28931700000001</c:v>
                </c:pt>
                <c:pt idx="11">
                  <c:v>564.19931299999996</c:v>
                </c:pt>
                <c:pt idx="12">
                  <c:v>189.26680899999999</c:v>
                </c:pt>
                <c:pt idx="13">
                  <c:v>195.283592</c:v>
                </c:pt>
                <c:pt idx="14">
                  <c:v>116.855555</c:v>
                </c:pt>
                <c:pt idx="15">
                  <c:v>58.704925000000003</c:v>
                </c:pt>
                <c:pt idx="16">
                  <c:v>89.231069000000005</c:v>
                </c:pt>
                <c:pt idx="17">
                  <c:v>114.14993</c:v>
                </c:pt>
                <c:pt idx="18">
                  <c:v>71.953852999999995</c:v>
                </c:pt>
                <c:pt idx="19">
                  <c:v>87.046474000000003</c:v>
                </c:pt>
                <c:pt idx="20">
                  <c:v>68.095172000000005</c:v>
                </c:pt>
                <c:pt idx="21">
                  <c:v>87.662287000000006</c:v>
                </c:pt>
                <c:pt idx="22">
                  <c:v>104.23888120000001</c:v>
                </c:pt>
                <c:pt idx="23">
                  <c:v>87.660522000000469</c:v>
                </c:pt>
              </c:numCache>
            </c:numRef>
          </c:val>
        </c:ser>
        <c:marker val="1"/>
        <c:axId val="75715712"/>
        <c:axId val="75717248"/>
      </c:lineChart>
      <c:catAx>
        <c:axId val="75699712"/>
        <c:scaling>
          <c:orientation val="minMax"/>
        </c:scaling>
        <c:axPos val="b"/>
        <c:numFmt formatCode="dd/mm/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701248"/>
        <c:crosses val="autoZero"/>
        <c:lblAlgn val="ctr"/>
        <c:lblOffset val="100"/>
        <c:tickLblSkip val="5"/>
        <c:tickMarkSkip val="1"/>
      </c:catAx>
      <c:valAx>
        <c:axId val="75701248"/>
        <c:scaling>
          <c:orientation val="minMax"/>
          <c:max val="10000"/>
          <c:min val="-2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млн.тенге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699712"/>
        <c:crosses val="autoZero"/>
        <c:crossBetween val="between"/>
        <c:majorUnit val="2000"/>
        <c:minorUnit val="100"/>
      </c:valAx>
      <c:catAx>
        <c:axId val="75715712"/>
        <c:scaling>
          <c:orientation val="minMax"/>
        </c:scaling>
        <c:delete val="1"/>
        <c:axPos val="b"/>
        <c:numFmt formatCode="General" sourceLinked="1"/>
        <c:tickLblPos val="none"/>
        <c:crossAx val="75717248"/>
        <c:crossesAt val="39"/>
        <c:lblAlgn val="ctr"/>
        <c:lblOffset val="100"/>
      </c:catAx>
      <c:valAx>
        <c:axId val="75717248"/>
        <c:scaling>
          <c:orientation val="minMax"/>
          <c:max val="1000"/>
          <c:min val="-200"/>
        </c:scaling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млн. тенге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715712"/>
        <c:crosses val="max"/>
        <c:crossBetween val="between"/>
        <c:majorUnit val="200"/>
        <c:minorUnit val="24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088" r="0.7500000000000108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u-RU"/>
              <a:t>График 9. Обменный курс доллара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5909376"/>
        <c:axId val="75923456"/>
      </c:barChart>
      <c:lineChart>
        <c:grouping val="standard"/>
        <c:ser>
          <c:idx val="0"/>
          <c:order val="1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5909376"/>
        <c:axId val="75923456"/>
      </c:lineChart>
      <c:lineChart>
        <c:grouping val="standard"/>
        <c:ser>
          <c:idx val="2"/>
          <c:order val="2"/>
          <c:tx>
            <c:v>'Деп-Кред'!#REF!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75925376"/>
        <c:axId val="75926912"/>
      </c:lineChart>
      <c:catAx>
        <c:axId val="75909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5923456"/>
        <c:crosses val="autoZero"/>
        <c:lblAlgn val="ctr"/>
        <c:lblOffset val="100"/>
        <c:tickLblSkip val="1"/>
        <c:tickMarkSkip val="1"/>
      </c:catAx>
      <c:valAx>
        <c:axId val="75923456"/>
        <c:scaling>
          <c:orientation val="minMax"/>
          <c:max val="40"/>
          <c:min val="3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сом/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5909376"/>
        <c:crosses val="autoZero"/>
        <c:crossBetween val="between"/>
        <c:majorUnit val="1"/>
      </c:valAx>
      <c:catAx>
        <c:axId val="75925376"/>
        <c:scaling>
          <c:orientation val="minMax"/>
        </c:scaling>
        <c:delete val="1"/>
        <c:axPos val="b"/>
        <c:tickLblPos val="none"/>
        <c:crossAx val="75926912"/>
        <c:crosses val="autoZero"/>
        <c:lblAlgn val="ctr"/>
        <c:lblOffset val="100"/>
      </c:catAx>
      <c:valAx>
        <c:axId val="75926912"/>
        <c:scaling>
          <c:orientation val="minMax"/>
          <c:max val="40"/>
          <c:min val="34"/>
        </c:scaling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сом/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5925376"/>
        <c:crosses val="max"/>
        <c:crossBetween val="between"/>
        <c:majorUnit val="1"/>
      </c:valAx>
      <c:spPr>
        <a:solidFill>
          <a:srgbClr val="FFCC99"/>
        </a:solidFill>
        <a:ln w="12700">
          <a:solidFill>
            <a:srgbClr val="FFCC99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>
      <c:oddHeader>&amp;A</c:oddHeader>
      <c:oddFooter>Page &amp;P</c:oddFooter>
    </c:headerFooter>
    <c:pageMargins b="1" l="0.75000000000001088" r="0.75000000000001088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9. Обменный курс доллара </a:t>
            </a:r>
          </a:p>
        </c:rich>
      </c:tx>
      <c:layout>
        <c:manualLayout>
          <c:xMode val="edge"/>
          <c:yMode val="edge"/>
          <c:x val="0.46257485029941037"/>
          <c:y val="0.35714285714286598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'Деп-Кред'!#REF!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axId val="75955584"/>
        <c:axId val="75829632"/>
      </c:barChart>
      <c:lineChart>
        <c:grouping val="standard"/>
        <c:ser>
          <c:idx val="2"/>
          <c:order val="1"/>
          <c:tx>
            <c:v>'Деп-Кред'!#REF!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0"/>
          <c:order val="2"/>
          <c:tx>
            <c:v>'Деп-Кред'!#REF!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'Деп-Кред'!#REF!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'Деп-Кред'!#REF!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75955584"/>
        <c:axId val="75829632"/>
      </c:lineChart>
      <c:catAx>
        <c:axId val="75955584"/>
        <c:scaling>
          <c:orientation val="minMax"/>
        </c:scaling>
        <c:axPos val="b"/>
        <c:numFmt formatCode="dd/mm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829632"/>
        <c:crosses val="autoZero"/>
        <c:auto val="1"/>
        <c:lblAlgn val="ctr"/>
        <c:lblOffset val="100"/>
        <c:tickLblSkip val="1"/>
        <c:tickMarkSkip val="1"/>
      </c:catAx>
      <c:valAx>
        <c:axId val="75829632"/>
        <c:scaling>
          <c:orientation val="minMax"/>
          <c:max val="38.200000000000003"/>
          <c:min val="37.300000000000004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сом / доллар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5955584"/>
        <c:crosses val="autoZero"/>
        <c:crossBetween val="between"/>
        <c:majorUnit val="0.1"/>
      </c:valAx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0</xdr:row>
      <xdr:rowOff>0</xdr:rowOff>
    </xdr:from>
    <xdr:to>
      <xdr:col>38</xdr:col>
      <xdr:colOff>38100</xdr:colOff>
      <xdr:row>0</xdr:row>
      <xdr:rowOff>133350</xdr:rowOff>
    </xdr:to>
    <xdr:graphicFrame macro="">
      <xdr:nvGraphicFramePr>
        <xdr:cNvPr id="2000218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381000</xdr:colOff>
      <xdr:row>28</xdr:row>
      <xdr:rowOff>0</xdr:rowOff>
    </xdr:from>
    <xdr:to>
      <xdr:col>36</xdr:col>
      <xdr:colOff>38100</xdr:colOff>
      <xdr:row>28</xdr:row>
      <xdr:rowOff>133350</xdr:rowOff>
    </xdr:to>
    <xdr:graphicFrame macro="">
      <xdr:nvGraphicFramePr>
        <xdr:cNvPr id="2000218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381000</xdr:colOff>
      <xdr:row>28</xdr:row>
      <xdr:rowOff>0</xdr:rowOff>
    </xdr:from>
    <xdr:to>
      <xdr:col>36</xdr:col>
      <xdr:colOff>38100</xdr:colOff>
      <xdr:row>28</xdr:row>
      <xdr:rowOff>133350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0005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142875</xdr:colOff>
      <xdr:row>0</xdr:row>
      <xdr:rowOff>0</xdr:rowOff>
    </xdr:to>
    <xdr:graphicFrame macro="">
      <xdr:nvGraphicFramePr>
        <xdr:cNvPr id="200056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0</xdr:row>
      <xdr:rowOff>0</xdr:rowOff>
    </xdr:from>
    <xdr:to>
      <xdr:col>8</xdr:col>
      <xdr:colOff>9525</xdr:colOff>
      <xdr:row>0</xdr:row>
      <xdr:rowOff>0</xdr:rowOff>
    </xdr:to>
    <xdr:graphicFrame macro="">
      <xdr:nvGraphicFramePr>
        <xdr:cNvPr id="2000565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381000</xdr:colOff>
      <xdr:row>0</xdr:row>
      <xdr:rowOff>0</xdr:rowOff>
    </xdr:from>
    <xdr:to>
      <xdr:col>29</xdr:col>
      <xdr:colOff>38100</xdr:colOff>
      <xdr:row>0</xdr:row>
      <xdr:rowOff>133350</xdr:rowOff>
    </xdr:to>
    <xdr:graphicFrame macro="">
      <xdr:nvGraphicFramePr>
        <xdr:cNvPr id="2000565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7;&#1076;&#1077;&#1083;&#1100;&#1085;&#1099;&#1077;/&#1058;&#1072;&#1073;&#1083;&#1080;&#1094;&#1099;%20&#1085;&#1077;&#1076;&#1077;&#1083;&#1100;&#1085;&#1086;&#1075;&#1086;%20&#1086;&#1090;&#1095;&#1077;&#1090;&#1072;/&#1053;&#1077;&#1076;&#1077;&#1083;&#1100;&#1085;&#1099;&#1081;%20&#1086;&#1090;&#1095;&#1077;&#1090;%20&#1054;&#1060;&#1057;%20(new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ал-рынок($)"/>
      <sheetName val="Вал-рынок(евро)"/>
      <sheetName val="Вал-рынок(рубли) "/>
      <sheetName val="Вал-рынок(тенге) "/>
      <sheetName val="Курс-МБКР"/>
      <sheetName val="Деп-кред"/>
      <sheetName val="Резервы банков"/>
      <sheetName val="Реальный сектор"/>
      <sheetName val="Реальный сектор (2)"/>
      <sheetName val="Бюджет"/>
      <sheetName val="Проект-отчета"/>
      <sheetName val="Ден-агрегаты"/>
      <sheetName val="Обзор"/>
    </sheetNames>
    <sheetDataSet>
      <sheetData sheetId="0"/>
      <sheetData sheetId="1"/>
      <sheetData sheetId="2"/>
      <sheetData sheetId="3">
        <row r="5">
          <cell r="B5">
            <v>39083</v>
          </cell>
          <cell r="C5">
            <v>39114</v>
          </cell>
          <cell r="D5">
            <v>39142</v>
          </cell>
          <cell r="E5">
            <v>39173</v>
          </cell>
          <cell r="F5">
            <v>39203</v>
          </cell>
          <cell r="G5">
            <v>39234</v>
          </cell>
          <cell r="H5">
            <v>39264</v>
          </cell>
          <cell r="I5">
            <v>39295</v>
          </cell>
          <cell r="J5">
            <v>39326</v>
          </cell>
          <cell r="K5">
            <v>39356</v>
          </cell>
          <cell r="L5">
            <v>39387</v>
          </cell>
          <cell r="M5">
            <v>39417</v>
          </cell>
          <cell r="N5">
            <v>39448</v>
          </cell>
          <cell r="O5">
            <v>39479</v>
          </cell>
          <cell r="P5">
            <v>39508</v>
          </cell>
          <cell r="Q5">
            <v>39539</v>
          </cell>
          <cell r="R5">
            <v>39569</v>
          </cell>
          <cell r="S5">
            <v>39600</v>
          </cell>
          <cell r="T5">
            <v>39630</v>
          </cell>
          <cell r="U5">
            <v>39661</v>
          </cell>
          <cell r="V5">
            <v>39692</v>
          </cell>
          <cell r="W5">
            <v>39722</v>
          </cell>
          <cell r="X5" t="str">
            <v>средненед.   за окт.08</v>
          </cell>
          <cell r="Y5" t="str">
            <v>27.10.08-        31.10.08</v>
          </cell>
        </row>
        <row r="7">
          <cell r="B7">
            <v>3507.9268649999999</v>
          </cell>
          <cell r="C7">
            <v>4203.400783</v>
          </cell>
          <cell r="D7">
            <v>3847.021839</v>
          </cell>
          <cell r="E7">
            <v>4422.0366009999998</v>
          </cell>
          <cell r="F7">
            <v>6106.6408709999996</v>
          </cell>
          <cell r="G7">
            <v>6992.5074610000001</v>
          </cell>
          <cell r="H7">
            <v>6979.8377650000002</v>
          </cell>
          <cell r="I7">
            <v>8578.7921289999995</v>
          </cell>
          <cell r="J7">
            <v>7104.2208609999998</v>
          </cell>
          <cell r="K7">
            <v>7655.0964590000003</v>
          </cell>
          <cell r="L7">
            <v>7768.5603789999996</v>
          </cell>
          <cell r="M7">
            <v>7976.7863610000004</v>
          </cell>
          <cell r="N7">
            <v>4940.9417919999996</v>
          </cell>
          <cell r="O7">
            <v>4326.2504200000003</v>
          </cell>
          <cell r="P7">
            <v>4479.4948780000004</v>
          </cell>
          <cell r="Q7">
            <v>6239.724741</v>
          </cell>
          <cell r="R7">
            <v>4772.0569379999997</v>
          </cell>
          <cell r="S7">
            <v>4214.8681399999996</v>
          </cell>
          <cell r="T7">
            <v>4635.3500949999998</v>
          </cell>
          <cell r="U7">
            <v>3218.2513530000001</v>
          </cell>
          <cell r="V7">
            <v>2199.1519859999999</v>
          </cell>
          <cell r="W7">
            <v>5616.590647</v>
          </cell>
          <cell r="X7">
            <v>1123.3181294000001</v>
          </cell>
          <cell r="Y7">
            <v>601.07773599999996</v>
          </cell>
          <cell r="AD7">
            <v>1860.9329740000001</v>
          </cell>
        </row>
        <row r="21">
          <cell r="B21">
            <v>56.186084999999999</v>
          </cell>
          <cell r="C21">
            <v>78.846018999999998</v>
          </cell>
          <cell r="D21">
            <v>153.111448</v>
          </cell>
          <cell r="E21">
            <v>102.312209</v>
          </cell>
          <cell r="F21">
            <v>271.35203300000001</v>
          </cell>
          <cell r="G21">
            <v>247.69829300000001</v>
          </cell>
          <cell r="H21">
            <v>177.517685</v>
          </cell>
          <cell r="I21">
            <v>110.113322</v>
          </cell>
          <cell r="J21">
            <v>145.584238</v>
          </cell>
          <cell r="K21">
            <v>83.227771000000004</v>
          </cell>
          <cell r="L21">
            <v>168.28931700000001</v>
          </cell>
          <cell r="M21">
            <v>564.19931299999996</v>
          </cell>
          <cell r="N21">
            <v>189.26680899999999</v>
          </cell>
          <cell r="O21">
            <v>195.283592</v>
          </cell>
          <cell r="P21">
            <v>116.855555</v>
          </cell>
          <cell r="Q21">
            <v>58.704925000000003</v>
          </cell>
          <cell r="R21">
            <v>89.231069000000005</v>
          </cell>
          <cell r="S21">
            <v>114.14993</v>
          </cell>
          <cell r="T21">
            <v>71.953852999999995</v>
          </cell>
          <cell r="U21">
            <v>87.046474000000003</v>
          </cell>
          <cell r="V21">
            <v>68.095172000000005</v>
          </cell>
          <cell r="W21">
            <v>87.662287000000006</v>
          </cell>
          <cell r="X21">
            <v>104.23888120000001</v>
          </cell>
          <cell r="Y21">
            <v>87.660522000000469</v>
          </cell>
          <cell r="AD21">
            <v>120.77583900000059</v>
          </cell>
        </row>
        <row r="22">
          <cell r="AD22" t="str">
            <v/>
          </cell>
          <cell r="AE22" t="str">
            <v>Чистое поступление (правая шкала)</v>
          </cell>
          <cell r="AF22">
            <v>-54.587422999999944</v>
          </cell>
          <cell r="AG22">
            <v>22.659934000000248</v>
          </cell>
          <cell r="AH22">
            <v>74.265428000000156</v>
          </cell>
          <cell r="AI22" t="str">
            <v/>
          </cell>
          <cell r="AJ22" t="str">
            <v>Чистое поступление (правая шкала)</v>
          </cell>
          <cell r="AK22">
            <v>-54.587422999999944</v>
          </cell>
          <cell r="AL22">
            <v>22.659934000000248</v>
          </cell>
          <cell r="AM22">
            <v>74.265428000000156</v>
          </cell>
          <cell r="AN22">
            <v>-50.799238000000514</v>
          </cell>
          <cell r="AO22">
            <v>169.03982599999927</v>
          </cell>
          <cell r="AP22">
            <v>-23.653739999999743</v>
          </cell>
          <cell r="AQ22">
            <v>-70.180605999999898</v>
          </cell>
          <cell r="AR22">
            <v>-67.404362999999648</v>
          </cell>
          <cell r="AS22">
            <v>35.470914999999877</v>
          </cell>
          <cell r="AT22">
            <v>-62.356463999999505</v>
          </cell>
          <cell r="AU22">
            <v>85.061545999999908</v>
          </cell>
          <cell r="AV22">
            <v>395.90999600000032</v>
          </cell>
          <cell r="AW22">
            <v>-374.932503</v>
          </cell>
          <cell r="AX22">
            <v>6.0167820000006031</v>
          </cell>
          <cell r="AY22">
            <v>-78.428036999999676</v>
          </cell>
          <cell r="AZ22">
            <v>-58.150630000000092</v>
          </cell>
          <cell r="BA22">
            <v>30.526137999999264</v>
          </cell>
          <cell r="BB22">
            <v>24.918861999999535</v>
          </cell>
          <cell r="BC22">
            <v>-42.196074000000408</v>
          </cell>
          <cell r="BD22">
            <v>15.092622000000119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Z48"/>
  <sheetViews>
    <sheetView tabSelected="1" workbookViewId="0">
      <pane xSplit="1" ySplit="2" topLeftCell="B3" activePane="bottomRight" state="frozen"/>
      <selection activeCell="L66" sqref="L66"/>
      <selection pane="topRight" activeCell="L66" sqref="L66"/>
      <selection pane="bottomLeft" activeCell="L66" sqref="L66"/>
      <selection pane="bottomRight" activeCell="E10" sqref="E10"/>
    </sheetView>
  </sheetViews>
  <sheetFormatPr defaultColWidth="8" defaultRowHeight="12.75"/>
  <cols>
    <col min="1" max="1" width="33.140625" style="127" customWidth="1"/>
    <col min="2" max="5" width="10.7109375" style="127" customWidth="1"/>
    <col min="6" max="8" width="10.7109375" style="132" customWidth="1"/>
    <col min="9" max="9" width="10.7109375" style="133" customWidth="1"/>
    <col min="10" max="19" width="10.7109375" style="127" customWidth="1"/>
    <col min="20" max="23" width="9.7109375" style="127" customWidth="1"/>
    <col min="24" max="25" width="8.42578125" style="127" bestFit="1" customWidth="1"/>
    <col min="26" max="16384" width="8" style="127"/>
  </cols>
  <sheetData>
    <row r="1" spans="1:26">
      <c r="A1" s="124" t="s">
        <v>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126"/>
      <c r="Q1" s="126"/>
      <c r="R1" s="126"/>
      <c r="S1" s="126"/>
      <c r="T1" s="126"/>
      <c r="U1" s="126"/>
      <c r="V1" s="126"/>
      <c r="W1" s="126"/>
    </row>
    <row r="2" spans="1:26">
      <c r="A2" s="128" t="s">
        <v>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130"/>
      <c r="Q2" s="130"/>
      <c r="R2" s="130"/>
      <c r="S2" s="130"/>
      <c r="T2" s="130"/>
      <c r="U2" s="130"/>
      <c r="V2" s="130"/>
      <c r="W2" s="130"/>
    </row>
    <row r="3" spans="1:26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6" ht="15" customHeight="1">
      <c r="A4" s="116" t="s">
        <v>7</v>
      </c>
      <c r="B4" s="131"/>
      <c r="C4" s="131"/>
      <c r="D4" s="131"/>
    </row>
    <row r="5" spans="1:26" ht="15" customHeight="1">
      <c r="A5" s="134" t="s">
        <v>8</v>
      </c>
      <c r="B5" s="135"/>
      <c r="C5" s="135"/>
      <c r="D5" s="135"/>
      <c r="E5" s="136"/>
      <c r="F5" s="137"/>
      <c r="G5" s="137"/>
      <c r="H5" s="137"/>
    </row>
    <row r="6" spans="1:26" s="142" customFormat="1" ht="26.25" customHeight="1">
      <c r="A6" s="138"/>
      <c r="B6" s="139" t="s">
        <v>4</v>
      </c>
      <c r="C6" s="139" t="s">
        <v>3</v>
      </c>
      <c r="D6" s="140" t="s">
        <v>16</v>
      </c>
      <c r="E6" s="140" t="s">
        <v>17</v>
      </c>
      <c r="F6" s="140" t="s">
        <v>18</v>
      </c>
      <c r="G6" s="140" t="s">
        <v>19</v>
      </c>
      <c r="H6" s="140" t="s">
        <v>20</v>
      </c>
      <c r="I6" s="140" t="s">
        <v>21</v>
      </c>
      <c r="J6" s="140" t="s">
        <v>22</v>
      </c>
      <c r="K6" s="140" t="s">
        <v>23</v>
      </c>
      <c r="L6" s="140" t="s">
        <v>24</v>
      </c>
      <c r="M6" s="140" t="s">
        <v>25</v>
      </c>
      <c r="N6" s="140" t="s">
        <v>26</v>
      </c>
      <c r="O6" s="141"/>
      <c r="P6" s="141"/>
      <c r="Q6" s="141"/>
    </row>
    <row r="7" spans="1:26" ht="26.25" customHeight="1">
      <c r="A7" s="143" t="s">
        <v>9</v>
      </c>
      <c r="B7" s="144">
        <v>10.9</v>
      </c>
      <c r="C7" s="144">
        <v>3.6</v>
      </c>
      <c r="D7" s="144">
        <v>8.4</v>
      </c>
      <c r="E7" s="144">
        <v>9.5</v>
      </c>
      <c r="F7" s="144">
        <v>7</v>
      </c>
      <c r="G7" s="145">
        <v>7</v>
      </c>
      <c r="H7" s="145">
        <v>6.9</v>
      </c>
      <c r="I7" s="145">
        <v>7.3</v>
      </c>
      <c r="J7" s="145">
        <v>7.1</v>
      </c>
      <c r="K7" s="145">
        <v>6.8</v>
      </c>
      <c r="L7" s="145">
        <v>6.3</v>
      </c>
      <c r="M7" s="145">
        <v>4.8</v>
      </c>
      <c r="N7" s="145">
        <v>3.6</v>
      </c>
      <c r="O7" s="145"/>
      <c r="P7" s="145"/>
      <c r="Q7" s="145"/>
    </row>
    <row r="8" spans="1:26" ht="26.25" customHeight="1">
      <c r="A8" s="143" t="s">
        <v>10</v>
      </c>
      <c r="B8" s="146">
        <v>103.96993473357605</v>
      </c>
      <c r="C8" s="146">
        <v>110.47536836915444</v>
      </c>
      <c r="D8" s="146">
        <v>101.46183886280357</v>
      </c>
      <c r="E8" s="146">
        <v>101.73689363415515</v>
      </c>
      <c r="F8" s="146">
        <v>101.5</v>
      </c>
      <c r="G8" s="147">
        <v>102</v>
      </c>
      <c r="H8" s="147">
        <v>101.18127736643842</v>
      </c>
      <c r="I8" s="147">
        <v>100.2</v>
      </c>
      <c r="J8" s="147">
        <v>99.788276346845521</v>
      </c>
      <c r="K8" s="147">
        <v>100.09205401136707</v>
      </c>
      <c r="L8" s="147">
        <v>101.1</v>
      </c>
      <c r="M8" s="147">
        <v>101.44313857864195</v>
      </c>
      <c r="N8" s="147">
        <v>102.33737473871464</v>
      </c>
      <c r="O8" s="147"/>
      <c r="P8" s="147"/>
      <c r="Q8" s="147"/>
    </row>
    <row r="9" spans="1:26" ht="26.25" customHeight="1">
      <c r="A9" s="143" t="s">
        <v>11</v>
      </c>
      <c r="B9" s="148" t="s">
        <v>0</v>
      </c>
      <c r="C9" s="148" t="s">
        <v>0</v>
      </c>
      <c r="D9" s="146">
        <v>101.46183886280357</v>
      </c>
      <c r="E9" s="146">
        <v>100.27109184540161</v>
      </c>
      <c r="F9" s="146">
        <v>99.808723173526602</v>
      </c>
      <c r="G9" s="147">
        <v>100.41116007193445</v>
      </c>
      <c r="H9" s="147">
        <v>99.236445570959361</v>
      </c>
      <c r="I9" s="147">
        <v>99.075985606638042</v>
      </c>
      <c r="J9" s="147">
        <v>99.543054222531296</v>
      </c>
      <c r="K9" s="147">
        <v>100.30442219832085</v>
      </c>
      <c r="L9" s="147">
        <v>101.00983292682119</v>
      </c>
      <c r="M9" s="147">
        <v>100.33660985956389</v>
      </c>
      <c r="N9" s="147">
        <v>100.88151468162576</v>
      </c>
      <c r="O9" s="147"/>
      <c r="P9" s="147"/>
      <c r="Q9" s="147"/>
    </row>
    <row r="10" spans="1:26" ht="26.25" customHeight="1">
      <c r="A10" s="143" t="s">
        <v>12</v>
      </c>
      <c r="B10" s="148">
        <v>4.17</v>
      </c>
      <c r="C10" s="148">
        <v>10.5</v>
      </c>
      <c r="D10" s="148">
        <v>11</v>
      </c>
      <c r="E10" s="148">
        <v>11</v>
      </c>
      <c r="F10" s="148">
        <v>11</v>
      </c>
      <c r="G10" s="149">
        <v>11</v>
      </c>
      <c r="H10" s="149">
        <v>9.5</v>
      </c>
      <c r="I10" s="149">
        <v>9.5</v>
      </c>
      <c r="J10" s="149">
        <v>8</v>
      </c>
      <c r="K10" s="149">
        <v>8</v>
      </c>
      <c r="L10" s="149">
        <v>10</v>
      </c>
      <c r="M10" s="149">
        <v>10</v>
      </c>
      <c r="N10" s="149">
        <v>10</v>
      </c>
      <c r="O10" s="149"/>
      <c r="P10" s="149"/>
      <c r="Q10" s="149"/>
      <c r="R10" s="148"/>
    </row>
    <row r="11" spans="1:26" ht="26.25" customHeight="1">
      <c r="A11" s="143" t="s">
        <v>13</v>
      </c>
      <c r="B11" s="150">
        <v>49.247</v>
      </c>
      <c r="C11" s="150">
        <v>58.886499999999998</v>
      </c>
      <c r="D11" s="150">
        <v>59.81</v>
      </c>
      <c r="E11" s="150">
        <v>61.291400000000003</v>
      </c>
      <c r="F11" s="150">
        <v>63.873600000000003</v>
      </c>
      <c r="G11" s="150">
        <v>60.070500000000003</v>
      </c>
      <c r="H11" s="150">
        <v>58.147199999999998</v>
      </c>
      <c r="I11" s="150">
        <v>62.078800000000001</v>
      </c>
      <c r="J11" s="150">
        <v>61.021299999999997</v>
      </c>
      <c r="K11" s="150">
        <v>65.095299999999995</v>
      </c>
      <c r="L11" s="150">
        <v>68.835899999999995</v>
      </c>
      <c r="M11" s="150">
        <v>69.697999999999993</v>
      </c>
      <c r="N11" s="150">
        <v>75.900000000000006</v>
      </c>
      <c r="O11" s="150"/>
      <c r="P11" s="150"/>
      <c r="Q11" s="150"/>
    </row>
    <row r="12" spans="1:26" s="153" customFormat="1" ht="26.25" customHeight="1">
      <c r="A12" s="143" t="s">
        <v>14</v>
      </c>
      <c r="B12" s="151">
        <v>3.8939942448714202</v>
      </c>
      <c r="C12" s="151">
        <f>C11/B11*100-100</f>
        <v>19.573781144029084</v>
      </c>
      <c r="D12" s="151">
        <f>D11/C11*100-100</f>
        <v>1.5682711657171211</v>
      </c>
      <c r="E12" s="151">
        <f>E11/C11*100-100</f>
        <v>4.0839581228295145</v>
      </c>
      <c r="F12" s="151">
        <f>F11/C11*100-100</f>
        <v>8.469003931291553</v>
      </c>
      <c r="G12" s="151">
        <f>G11/C11*100-100</f>
        <v>2.0106476017423489</v>
      </c>
      <c r="H12" s="151">
        <f>H11/C11*100-100</f>
        <v>-1.2554660236217074</v>
      </c>
      <c r="I12" s="151">
        <f>I11/C11*100-100</f>
        <v>5.4211067052720097</v>
      </c>
      <c r="J12" s="151">
        <f>J11/C11*100-100</f>
        <v>3.6252791386820462</v>
      </c>
      <c r="K12" s="151">
        <f>K11/C11*100-100</f>
        <v>10.543672998055584</v>
      </c>
      <c r="L12" s="151">
        <f>L11/C11*100-100</f>
        <v>16.895892946600654</v>
      </c>
      <c r="M12" s="151">
        <f>M11/C11*100-100</f>
        <v>18.359895731619289</v>
      </c>
      <c r="N12" s="151">
        <f>N11/C11*100-100</f>
        <v>28.89202109142164</v>
      </c>
      <c r="O12" s="152"/>
      <c r="P12" s="152"/>
      <c r="Q12" s="152"/>
    </row>
    <row r="13" spans="1:26" s="153" customFormat="1" ht="26.25" customHeight="1">
      <c r="A13" s="143" t="s">
        <v>15</v>
      </c>
      <c r="B13" s="151" t="s">
        <v>0</v>
      </c>
      <c r="C13" s="151" t="s">
        <v>0</v>
      </c>
      <c r="D13" s="151">
        <f t="shared" ref="D13:J13" si="0">D11/C11*100-100</f>
        <v>1.5682711657171211</v>
      </c>
      <c r="E13" s="151">
        <f t="shared" si="0"/>
        <v>2.4768433372345697</v>
      </c>
      <c r="F13" s="151">
        <f t="shared" si="0"/>
        <v>4.212989097981108</v>
      </c>
      <c r="G13" s="151">
        <f t="shared" si="0"/>
        <v>-5.9541031036296772</v>
      </c>
      <c r="H13" s="151">
        <f t="shared" si="0"/>
        <v>-3.201737957899482</v>
      </c>
      <c r="I13" s="151">
        <f t="shared" si="0"/>
        <v>6.7614605690385901</v>
      </c>
      <c r="J13" s="151">
        <f t="shared" si="0"/>
        <v>-1.7034800930430407</v>
      </c>
      <c r="K13" s="151">
        <f>K11/J11*100-100</f>
        <v>6.6763572719689535</v>
      </c>
      <c r="L13" s="151">
        <f>L11/K11*100-100</f>
        <v>5.7463442061101091</v>
      </c>
      <c r="M13" s="151">
        <f>M11/L11*100-100</f>
        <v>1.2523988209640606</v>
      </c>
      <c r="N13" s="151">
        <f>N11/M11*100-100</f>
        <v>8.8983901977101425</v>
      </c>
      <c r="O13" s="152"/>
      <c r="P13" s="152"/>
      <c r="Q13" s="152"/>
    </row>
    <row r="14" spans="1:26" s="153" customFormat="1" ht="15" customHeight="1">
      <c r="A14" s="154"/>
      <c r="B14" s="155"/>
      <c r="C14" s="156"/>
      <c r="D14" s="156"/>
      <c r="E14" s="157"/>
      <c r="F14" s="158"/>
      <c r="G14" s="158"/>
      <c r="H14" s="158"/>
      <c r="I14" s="158"/>
      <c r="N14" s="159"/>
      <c r="O14" s="159"/>
      <c r="P14" s="159"/>
      <c r="Q14" s="159"/>
      <c r="R14" s="159"/>
      <c r="S14" s="159"/>
      <c r="T14" s="159"/>
      <c r="U14" s="159"/>
      <c r="V14" s="159"/>
      <c r="W14" s="159"/>
    </row>
    <row r="15" spans="1:26" s="153" customFormat="1" ht="15" customHeight="1">
      <c r="A15" s="117" t="s">
        <v>27</v>
      </c>
      <c r="B15" s="155"/>
      <c r="C15" s="155"/>
      <c r="D15" s="155"/>
      <c r="E15" s="155"/>
      <c r="F15" s="155"/>
      <c r="G15" s="155"/>
      <c r="H15" s="155"/>
      <c r="I15" s="133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60"/>
      <c r="Y15" s="160"/>
      <c r="Z15" s="160"/>
    </row>
    <row r="16" spans="1:26" s="153" customFormat="1" ht="12.75" customHeight="1">
      <c r="A16" s="134" t="s">
        <v>28</v>
      </c>
      <c r="B16" s="155"/>
      <c r="C16" s="155"/>
      <c r="D16" s="155"/>
      <c r="E16" s="155"/>
      <c r="F16" s="155"/>
      <c r="G16" s="155"/>
      <c r="H16" s="155"/>
      <c r="I16" s="133"/>
      <c r="N16" s="159"/>
      <c r="O16" s="159"/>
      <c r="P16" s="159"/>
      <c r="Q16" s="159"/>
      <c r="R16" s="159"/>
      <c r="S16" s="159"/>
      <c r="T16" s="159"/>
      <c r="U16" s="159"/>
      <c r="V16" s="159"/>
      <c r="W16" s="159"/>
    </row>
    <row r="17" spans="1:23" s="153" customFormat="1" ht="54">
      <c r="A17" s="161"/>
      <c r="B17" s="139">
        <v>2013</v>
      </c>
      <c r="C17" s="140" t="s">
        <v>34</v>
      </c>
      <c r="D17" s="140" t="s">
        <v>37</v>
      </c>
      <c r="E17" s="139" t="s">
        <v>3</v>
      </c>
      <c r="F17" s="140" t="s">
        <v>25</v>
      </c>
      <c r="G17" s="140" t="s">
        <v>26</v>
      </c>
      <c r="H17" s="162" t="s">
        <v>35</v>
      </c>
      <c r="I17" s="162" t="s">
        <v>36</v>
      </c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</row>
    <row r="18" spans="1:23" s="153" customFormat="1" ht="13.5" customHeight="1">
      <c r="A18" s="143" t="s">
        <v>29</v>
      </c>
      <c r="B18" s="148">
        <v>66954.15370000001</v>
      </c>
      <c r="C18" s="148">
        <v>60488.642599999999</v>
      </c>
      <c r="D18" s="148">
        <v>57780.767700000004</v>
      </c>
      <c r="E18" s="148">
        <v>57074.591200000003</v>
      </c>
      <c r="F18" s="148">
        <v>58108.642700000004</v>
      </c>
      <c r="G18" s="148">
        <v>54790.320500000002</v>
      </c>
      <c r="H18" s="164">
        <f>G18-F18</f>
        <v>-3318.3222000000023</v>
      </c>
      <c r="I18" s="164">
        <f>G18-E18</f>
        <v>-2284.2707000000009</v>
      </c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</row>
    <row r="19" spans="1:23" s="153" customFormat="1" ht="13.5" customHeight="1">
      <c r="A19" s="143" t="s">
        <v>30</v>
      </c>
      <c r="B19" s="148">
        <v>73139.396999999997</v>
      </c>
      <c r="C19" s="148">
        <v>68026.195200000002</v>
      </c>
      <c r="D19" s="148">
        <v>65340.5386</v>
      </c>
      <c r="E19" s="148">
        <v>64471.911799999994</v>
      </c>
      <c r="F19" s="148">
        <v>67583.1152</v>
      </c>
      <c r="G19" s="148">
        <v>63793.3341</v>
      </c>
      <c r="H19" s="164">
        <f>G19-F19</f>
        <v>-3789.7811000000002</v>
      </c>
      <c r="I19" s="164">
        <f>G19-E19</f>
        <v>-678.57769999999437</v>
      </c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</row>
    <row r="20" spans="1:23" s="153" customFormat="1" ht="13.5" customHeight="1">
      <c r="A20" s="143" t="s">
        <v>31</v>
      </c>
      <c r="B20" s="148">
        <v>120903.44435374001</v>
      </c>
      <c r="C20" s="148">
        <v>126083.1887135</v>
      </c>
      <c r="D20" s="148">
        <v>124233.85274449</v>
      </c>
      <c r="E20" s="148">
        <v>124544.35376750001</v>
      </c>
      <c r="F20" s="148">
        <v>139069.72846562002</v>
      </c>
      <c r="G20" s="148">
        <v>139783.48798320998</v>
      </c>
      <c r="H20" s="164">
        <f>G20-F20</f>
        <v>713.75951758996234</v>
      </c>
      <c r="I20" s="164">
        <f>G20-E20</f>
        <v>15239.134215709972</v>
      </c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</row>
    <row r="21" spans="1:23" s="153" customFormat="1" ht="13.5" customHeight="1">
      <c r="A21" s="166" t="s">
        <v>32</v>
      </c>
      <c r="B21" s="149">
        <v>30.359294647302747</v>
      </c>
      <c r="C21" s="149">
        <v>31.596590312437218</v>
      </c>
      <c r="D21" s="149">
        <v>31.433442059122275</v>
      </c>
      <c r="E21" s="149">
        <v>30.9202192521429</v>
      </c>
      <c r="F21" s="149">
        <v>29.876056126730667</v>
      </c>
      <c r="G21" s="149">
        <v>30.224552694376627</v>
      </c>
      <c r="H21" s="167"/>
      <c r="I21" s="167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</row>
    <row r="22" spans="1:23" s="153" customFormat="1" ht="6" customHeight="1">
      <c r="A22" s="166"/>
      <c r="B22" s="149"/>
      <c r="C22" s="149"/>
      <c r="D22" s="149"/>
      <c r="E22" s="149"/>
      <c r="F22" s="149"/>
      <c r="G22" s="149"/>
      <c r="H22" s="149"/>
      <c r="I22" s="149"/>
      <c r="J22" s="168"/>
      <c r="K22" s="168"/>
      <c r="L22" s="168"/>
      <c r="M22" s="168"/>
      <c r="N22" s="168"/>
      <c r="O22" s="168"/>
      <c r="P22" s="142"/>
      <c r="Q22" s="142"/>
      <c r="R22" s="142"/>
      <c r="S22" s="142"/>
      <c r="T22" s="142"/>
      <c r="U22" s="142"/>
      <c r="V22" s="142"/>
      <c r="W22" s="142"/>
    </row>
    <row r="23" spans="1:23" s="153" customFormat="1" ht="15" customHeight="1">
      <c r="A23" s="169" t="s">
        <v>33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42"/>
      <c r="Q23" s="142"/>
      <c r="R23" s="142"/>
      <c r="S23" s="142"/>
      <c r="T23" s="142"/>
      <c r="U23" s="142"/>
      <c r="V23" s="142"/>
      <c r="W23" s="142"/>
    </row>
    <row r="24" spans="1:23" ht="15.75" customHeight="1">
      <c r="C24" s="153"/>
      <c r="D24" s="153"/>
      <c r="E24" s="170"/>
      <c r="F24" s="171"/>
      <c r="G24" s="171"/>
      <c r="H24" s="133"/>
      <c r="I24" s="172"/>
      <c r="K24" s="173"/>
    </row>
    <row r="25" spans="1:23" s="121" customFormat="1" ht="15" customHeight="1">
      <c r="A25" s="118" t="s">
        <v>38</v>
      </c>
      <c r="B25" s="174"/>
      <c r="C25" s="175"/>
      <c r="D25" s="175"/>
      <c r="E25" s="175"/>
      <c r="F25" s="119"/>
      <c r="G25" s="119"/>
      <c r="H25" s="120"/>
    </row>
    <row r="26" spans="1:23" s="121" customFormat="1" ht="12.75" customHeight="1">
      <c r="A26" s="176" t="s">
        <v>39</v>
      </c>
      <c r="B26" s="174"/>
      <c r="C26" s="175"/>
      <c r="D26" s="175"/>
      <c r="E26" s="175"/>
      <c r="F26" s="119"/>
      <c r="G26" s="119"/>
      <c r="H26" s="120"/>
    </row>
    <row r="27" spans="1:23" s="121" customFormat="1" ht="54">
      <c r="A27" s="161"/>
      <c r="B27" s="139">
        <v>2013</v>
      </c>
      <c r="C27" s="140" t="s">
        <v>34</v>
      </c>
      <c r="D27" s="140" t="s">
        <v>37</v>
      </c>
      <c r="E27" s="139" t="s">
        <v>3</v>
      </c>
      <c r="F27" s="140" t="s">
        <v>25</v>
      </c>
      <c r="G27" s="140" t="s">
        <v>26</v>
      </c>
      <c r="H27" s="162" t="s">
        <v>35</v>
      </c>
      <c r="I27" s="162" t="s">
        <v>36</v>
      </c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</row>
    <row r="28" spans="1:23" s="122" customFormat="1" ht="26.25" customHeight="1">
      <c r="A28" s="143" t="s">
        <v>40</v>
      </c>
      <c r="B28" s="177">
        <v>2238.3500395905398</v>
      </c>
      <c r="C28" s="177">
        <v>2046.2366354492999</v>
      </c>
      <c r="D28" s="177">
        <v>1970.6008563543301</v>
      </c>
      <c r="E28" s="177">
        <v>1957.55597687923</v>
      </c>
      <c r="F28" s="177">
        <v>1897.7288387099998</v>
      </c>
      <c r="G28" s="177">
        <v>1736.9422792099999</v>
      </c>
      <c r="H28" s="164">
        <f>G28-F28</f>
        <v>-160.78655949999984</v>
      </c>
      <c r="I28" s="164">
        <f>G28-E28</f>
        <v>-220.61369766923008</v>
      </c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</row>
    <row r="30" spans="1:23" s="179" customFormat="1" ht="15.75" customHeight="1">
      <c r="A30" s="116" t="s">
        <v>41</v>
      </c>
      <c r="B30" s="116"/>
    </row>
    <row r="31" spans="1:23" s="179" customFormat="1" ht="12.75" customHeight="1">
      <c r="B31" s="127"/>
      <c r="C31" s="127"/>
      <c r="D31" s="127"/>
    </row>
    <row r="32" spans="1:23" s="179" customFormat="1" ht="54">
      <c r="A32" s="180"/>
      <c r="B32" s="139">
        <v>2013</v>
      </c>
      <c r="C32" s="140" t="s">
        <v>34</v>
      </c>
      <c r="D32" s="140" t="s">
        <v>37</v>
      </c>
      <c r="E32" s="139" t="s">
        <v>3</v>
      </c>
      <c r="F32" s="140" t="s">
        <v>25</v>
      </c>
      <c r="G32" s="140" t="s">
        <v>26</v>
      </c>
      <c r="H32" s="162" t="s">
        <v>35</v>
      </c>
      <c r="I32" s="162" t="s">
        <v>36</v>
      </c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</row>
    <row r="33" spans="1:23" s="179" customFormat="1" ht="26.25" customHeight="1">
      <c r="A33" s="181" t="s">
        <v>42</v>
      </c>
      <c r="B33" s="182">
        <v>49.247</v>
      </c>
      <c r="C33" s="182">
        <v>57.348399999999998</v>
      </c>
      <c r="D33" s="182">
        <v>57.595700000000001</v>
      </c>
      <c r="E33" s="182">
        <v>58.886499999999998</v>
      </c>
      <c r="F33" s="150">
        <v>69.697999999999993</v>
      </c>
      <c r="G33" s="150">
        <v>75.900000000000006</v>
      </c>
      <c r="H33" s="164">
        <f>G33-F33</f>
        <v>6.2020000000000124</v>
      </c>
      <c r="I33" s="164">
        <f>G33-E33</f>
        <v>17.013500000000008</v>
      </c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4"/>
      <c r="W33" s="184"/>
    </row>
    <row r="34" spans="1:23" s="179" customFormat="1" ht="26.25" customHeight="1">
      <c r="A34" s="181" t="s">
        <v>43</v>
      </c>
      <c r="B34" s="182">
        <v>49.189399999999999</v>
      </c>
      <c r="C34" s="182">
        <v>57.571199999999997</v>
      </c>
      <c r="D34" s="182">
        <v>57.595700000000001</v>
      </c>
      <c r="E34" s="182">
        <v>58.895600000000002</v>
      </c>
      <c r="F34" s="182">
        <v>69.697999999999993</v>
      </c>
      <c r="G34" s="182">
        <v>75.864788333333337</v>
      </c>
      <c r="H34" s="164">
        <f>G34-F34</f>
        <v>6.1667883333333435</v>
      </c>
      <c r="I34" s="164">
        <f>G34-E34</f>
        <v>16.969188333333335</v>
      </c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4"/>
      <c r="W34" s="184"/>
    </row>
    <row r="35" spans="1:23" s="179" customFormat="1" ht="26.25" customHeight="1">
      <c r="A35" s="181" t="s">
        <v>44</v>
      </c>
      <c r="B35" s="182">
        <v>1.3745000000000001</v>
      </c>
      <c r="C35" s="182">
        <v>1.2524</v>
      </c>
      <c r="D35" s="182">
        <v>1.2450000000000001</v>
      </c>
      <c r="E35" s="182">
        <v>1.2097</v>
      </c>
      <c r="F35" s="182">
        <v>1.1005</v>
      </c>
      <c r="G35" s="182">
        <v>1.0563</v>
      </c>
      <c r="H35" s="164">
        <f>G35-F35</f>
        <v>-4.4200000000000017E-2</v>
      </c>
      <c r="I35" s="164">
        <f>G35-E35</f>
        <v>-0.15339999999999998</v>
      </c>
      <c r="J35" s="182"/>
      <c r="K35" s="182"/>
      <c r="L35" s="182"/>
      <c r="M35" s="183"/>
      <c r="N35" s="183"/>
      <c r="O35" s="183"/>
      <c r="P35" s="183"/>
      <c r="Q35" s="183"/>
      <c r="R35" s="183"/>
      <c r="S35" s="183"/>
      <c r="T35" s="183"/>
      <c r="U35" s="183"/>
      <c r="V35" s="184"/>
      <c r="W35" s="184"/>
    </row>
    <row r="36" spans="1:23" s="179" customFormat="1" ht="26.25" customHeight="1">
      <c r="A36" s="181" t="s">
        <v>45</v>
      </c>
      <c r="B36" s="182"/>
      <c r="C36" s="182"/>
      <c r="D36" s="182"/>
      <c r="E36" s="182"/>
      <c r="F36" s="182"/>
      <c r="G36" s="182"/>
      <c r="H36" s="164"/>
      <c r="I36" s="164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4"/>
      <c r="W36" s="184"/>
    </row>
    <row r="37" spans="1:23" s="179" customFormat="1" ht="13.5" customHeight="1">
      <c r="A37" s="185" t="s">
        <v>46</v>
      </c>
      <c r="B37" s="182">
        <v>49.372999287716567</v>
      </c>
      <c r="C37" s="182">
        <v>57.546599999999998</v>
      </c>
      <c r="D37" s="182">
        <v>57.610700000000001</v>
      </c>
      <c r="E37" s="182">
        <v>59.220500000000001</v>
      </c>
      <c r="F37" s="182">
        <v>69.750399999999999</v>
      </c>
      <c r="G37" s="182">
        <v>75.630300000000005</v>
      </c>
      <c r="H37" s="164">
        <f>G37-F37</f>
        <v>5.8799000000000063</v>
      </c>
      <c r="I37" s="164">
        <f>G37-E37</f>
        <v>16.409800000000004</v>
      </c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4"/>
      <c r="W37" s="184"/>
    </row>
    <row r="38" spans="1:23" s="179" customFormat="1" ht="13.5" customHeight="1">
      <c r="A38" s="185" t="s">
        <v>47</v>
      </c>
      <c r="B38" s="182">
        <v>67.50965123083661</v>
      </c>
      <c r="C38" s="182">
        <v>72.947199999999995</v>
      </c>
      <c r="D38" s="182">
        <v>72.082999999999998</v>
      </c>
      <c r="E38" s="182">
        <v>71.521100000000004</v>
      </c>
      <c r="F38" s="182">
        <v>76.755799999999994</v>
      </c>
      <c r="G38" s="182">
        <v>80.275300000000001</v>
      </c>
      <c r="H38" s="164">
        <f>G38-F38</f>
        <v>3.5195000000000078</v>
      </c>
      <c r="I38" s="164">
        <f>G38-E38</f>
        <v>8.7541999999999973</v>
      </c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4"/>
      <c r="W38" s="184"/>
    </row>
    <row r="39" spans="1:23" s="179" customFormat="1" ht="13.5" customHeight="1">
      <c r="A39" s="185" t="s">
        <v>48</v>
      </c>
      <c r="B39" s="182">
        <v>1.4906328389036205</v>
      </c>
      <c r="C39" s="182">
        <v>1.3625</v>
      </c>
      <c r="D39" s="182">
        <v>1.1807000000000001</v>
      </c>
      <c r="E39" s="182">
        <v>1.0176000000000001</v>
      </c>
      <c r="F39" s="182">
        <v>1.0876999999999999</v>
      </c>
      <c r="G39" s="182">
        <v>1.1346000000000001</v>
      </c>
      <c r="H39" s="164">
        <f>G39-F39</f>
        <v>4.6900000000000164E-2</v>
      </c>
      <c r="I39" s="164">
        <f>G39-E39</f>
        <v>0.11699999999999999</v>
      </c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4"/>
      <c r="W39" s="184"/>
    </row>
    <row r="40" spans="1:23" s="179" customFormat="1" ht="13.5" customHeight="1">
      <c r="A40" s="185" t="s">
        <v>49</v>
      </c>
      <c r="B40" s="182">
        <v>0.31704419360659142</v>
      </c>
      <c r="C40" s="182">
        <v>0.31709999999999999</v>
      </c>
      <c r="D40" s="182">
        <v>0.31740000000000002</v>
      </c>
      <c r="E40" s="182">
        <v>0.31979999999999997</v>
      </c>
      <c r="F40" s="182">
        <v>0.24840000000000001</v>
      </c>
      <c r="G40" s="182">
        <v>0.24660000000000001</v>
      </c>
      <c r="H40" s="164">
        <f>G40-F40</f>
        <v>-1.799999999999996E-3</v>
      </c>
      <c r="I40" s="164">
        <f>G40-E40</f>
        <v>-7.319999999999996E-2</v>
      </c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6"/>
      <c r="W40" s="186"/>
    </row>
    <row r="41" spans="1:23">
      <c r="F41" s="133"/>
      <c r="G41" s="133"/>
    </row>
    <row r="42" spans="1:23">
      <c r="C42" s="187"/>
      <c r="D42" s="187"/>
      <c r="E42" s="187"/>
    </row>
    <row r="43" spans="1:23">
      <c r="C43" s="187"/>
      <c r="D43" s="187"/>
      <c r="E43" s="187"/>
      <c r="G43" s="123"/>
    </row>
    <row r="44" spans="1:23">
      <c r="C44" s="187"/>
      <c r="D44" s="187"/>
      <c r="E44" s="187"/>
      <c r="G44" s="123"/>
    </row>
    <row r="45" spans="1:23">
      <c r="C45" s="187"/>
      <c r="D45" s="187"/>
      <c r="E45" s="187"/>
      <c r="G45" s="188"/>
    </row>
    <row r="46" spans="1:23">
      <c r="G46" s="188"/>
    </row>
    <row r="47" spans="1:23">
      <c r="G47" s="188"/>
    </row>
    <row r="48" spans="1:23">
      <c r="G48" s="188"/>
    </row>
  </sheetData>
  <mergeCells count="2">
    <mergeCell ref="A1:N1"/>
    <mergeCell ref="A2:N2"/>
  </mergeCells>
  <phoneticPr fontId="11" type="noConversion"/>
  <printOptions horizontalCentered="1"/>
  <pageMargins left="0.67" right="0.39370078740157483" top="0.81" bottom="0.39370078740157483" header="0.49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L62"/>
  <sheetViews>
    <sheetView workbookViewId="0">
      <selection activeCell="J29" sqref="J29"/>
    </sheetView>
  </sheetViews>
  <sheetFormatPr defaultRowHeight="11.25"/>
  <cols>
    <col min="1" max="1" width="24.42578125" style="2" customWidth="1"/>
    <col min="2" max="2" width="10.7109375" style="2" customWidth="1"/>
    <col min="3" max="4" width="11.140625" style="2" customWidth="1"/>
    <col min="5" max="6" width="10.7109375" style="2" customWidth="1"/>
    <col min="7" max="7" width="11.42578125" style="2" customWidth="1"/>
    <col min="8" max="8" width="10.7109375" style="2" customWidth="1"/>
    <col min="9" max="9" width="9.85546875" style="2" customWidth="1"/>
    <col min="10" max="10" width="8.42578125" style="2" customWidth="1"/>
    <col min="11" max="11" width="13.140625" style="2" customWidth="1"/>
    <col min="12" max="16384" width="9.140625" style="2"/>
  </cols>
  <sheetData>
    <row r="1" spans="1:12" ht="15" customHeight="1">
      <c r="A1" s="20" t="s">
        <v>50</v>
      </c>
      <c r="B1" s="1"/>
    </row>
    <row r="2" spans="1:12" s="5" customFormat="1" ht="12.75" customHeight="1">
      <c r="A2" s="4" t="s">
        <v>51</v>
      </c>
      <c r="B2" s="4"/>
      <c r="C2" s="6"/>
      <c r="D2" s="6"/>
      <c r="E2" s="6"/>
      <c r="F2" s="6"/>
      <c r="G2" s="6"/>
    </row>
    <row r="3" spans="1:12" ht="26.25" customHeight="1">
      <c r="A3" s="27"/>
      <c r="B3" s="110" t="s">
        <v>3</v>
      </c>
      <c r="C3" s="26" t="s">
        <v>58</v>
      </c>
      <c r="D3" s="26" t="s">
        <v>59</v>
      </c>
      <c r="E3" s="26" t="s">
        <v>25</v>
      </c>
      <c r="F3" s="26" t="s">
        <v>26</v>
      </c>
      <c r="G3" s="28" t="s">
        <v>35</v>
      </c>
      <c r="H3" s="28" t="s">
        <v>57</v>
      </c>
      <c r="J3" s="80"/>
    </row>
    <row r="4" spans="1:12" ht="13.5" customHeight="1">
      <c r="A4" s="7" t="s">
        <v>52</v>
      </c>
      <c r="B4" s="107">
        <v>557.17446400000006</v>
      </c>
      <c r="C4" s="107">
        <v>460.988518</v>
      </c>
      <c r="D4" s="107">
        <v>340.11</v>
      </c>
      <c r="E4" s="107">
        <v>10.15</v>
      </c>
      <c r="F4" s="107">
        <v>71.069999999999993</v>
      </c>
      <c r="G4" s="41">
        <f>F4-E4</f>
        <v>60.919999999999995</v>
      </c>
      <c r="H4" s="41">
        <f>D4-C4</f>
        <v>-120.87851799999999</v>
      </c>
      <c r="I4" s="40"/>
      <c r="K4" s="76"/>
      <c r="L4" s="76"/>
    </row>
    <row r="5" spans="1:12" ht="13.5" customHeight="1">
      <c r="A5" s="23" t="s">
        <v>53</v>
      </c>
      <c r="B5" s="38">
        <v>-516.27446399999997</v>
      </c>
      <c r="C5" s="38">
        <v>-420.08851800000002</v>
      </c>
      <c r="D5" s="38">
        <v>-252.21000000000004</v>
      </c>
      <c r="E5" s="38">
        <v>-10.15</v>
      </c>
      <c r="F5" s="38">
        <v>-71.069999999999993</v>
      </c>
      <c r="G5" s="41">
        <f>F5-E5</f>
        <v>-60.919999999999995</v>
      </c>
      <c r="H5" s="41">
        <f>D5-C5</f>
        <v>167.87851799999999</v>
      </c>
      <c r="I5" s="38"/>
      <c r="J5" s="81"/>
      <c r="K5" s="76"/>
      <c r="L5" s="76"/>
    </row>
    <row r="6" spans="1:12" ht="13.5" customHeight="1">
      <c r="A6" s="25" t="s">
        <v>54</v>
      </c>
      <c r="B6" s="39">
        <v>20.45</v>
      </c>
      <c r="C6" s="39">
        <v>20.45</v>
      </c>
      <c r="D6" s="39">
        <v>43.95</v>
      </c>
      <c r="E6" s="39">
        <v>0</v>
      </c>
      <c r="F6" s="39">
        <v>0</v>
      </c>
      <c r="G6" s="41">
        <f>F6-E6</f>
        <v>0</v>
      </c>
      <c r="H6" s="41">
        <f>D6-C6</f>
        <v>23.500000000000004</v>
      </c>
      <c r="I6" s="52"/>
      <c r="K6" s="76"/>
      <c r="L6" s="76"/>
    </row>
    <row r="7" spans="1:12" ht="13.5" customHeight="1">
      <c r="A7" s="25" t="s">
        <v>55</v>
      </c>
      <c r="B7" s="39">
        <v>536.72446400000001</v>
      </c>
      <c r="C7" s="39">
        <v>440.53851800000001</v>
      </c>
      <c r="D7" s="39">
        <v>296.16000000000003</v>
      </c>
      <c r="E7" s="39">
        <v>10.15</v>
      </c>
      <c r="F7" s="39">
        <v>71.069999999999993</v>
      </c>
      <c r="G7" s="41">
        <f>F7-E7</f>
        <v>60.919999999999995</v>
      </c>
      <c r="H7" s="41">
        <f>D7-C7</f>
        <v>-144.37851799999999</v>
      </c>
      <c r="I7" s="52"/>
      <c r="K7" s="76"/>
      <c r="L7" s="76"/>
    </row>
    <row r="8" spans="1:12" ht="13.5" customHeight="1">
      <c r="A8" s="23" t="s">
        <v>56</v>
      </c>
      <c r="B8" s="52" t="s">
        <v>0</v>
      </c>
      <c r="C8" s="52" t="s">
        <v>0</v>
      </c>
      <c r="D8" s="52" t="s">
        <v>0</v>
      </c>
      <c r="E8" s="52" t="s">
        <v>0</v>
      </c>
      <c r="F8" s="52" t="s">
        <v>0</v>
      </c>
      <c r="G8" s="52" t="s">
        <v>0</v>
      </c>
      <c r="H8" s="52" t="s">
        <v>0</v>
      </c>
      <c r="I8" s="52"/>
      <c r="J8" s="52"/>
      <c r="K8" s="76"/>
      <c r="L8" s="76"/>
    </row>
    <row r="9" spans="1:12" ht="13.5" customHeight="1">
      <c r="A9" s="23"/>
      <c r="B9" s="52"/>
      <c r="C9" s="52"/>
      <c r="D9" s="52"/>
      <c r="E9" s="52"/>
      <c r="F9" s="52"/>
      <c r="G9" s="52"/>
      <c r="H9" s="52"/>
      <c r="I9" s="52"/>
      <c r="J9" s="52"/>
      <c r="K9" s="76"/>
      <c r="L9" s="76"/>
    </row>
    <row r="10" spans="1:12" s="8" customFormat="1" ht="15" customHeight="1">
      <c r="A10" s="54" t="s">
        <v>60</v>
      </c>
      <c r="B10" s="55"/>
      <c r="K10" s="59"/>
      <c r="L10" s="59"/>
    </row>
    <row r="11" spans="1:12" s="5" customFormat="1" ht="12.75" customHeight="1">
      <c r="A11" s="4" t="s">
        <v>61</v>
      </c>
      <c r="B11" s="4"/>
      <c r="C11" s="6"/>
      <c r="D11" s="6"/>
      <c r="E11" s="6"/>
      <c r="F11" s="6"/>
      <c r="G11" s="6"/>
      <c r="J11" s="8"/>
      <c r="K11" s="76"/>
      <c r="L11" s="76"/>
    </row>
    <row r="12" spans="1:12" ht="26.25" customHeight="1">
      <c r="A12" s="27"/>
      <c r="B12" s="110" t="s">
        <v>3</v>
      </c>
      <c r="C12" s="26" t="s">
        <v>58</v>
      </c>
      <c r="D12" s="26" t="s">
        <v>59</v>
      </c>
      <c r="E12" s="26" t="s">
        <v>25</v>
      </c>
      <c r="F12" s="26" t="s">
        <v>26</v>
      </c>
      <c r="G12" s="28" t="s">
        <v>35</v>
      </c>
      <c r="H12" s="28" t="s">
        <v>57</v>
      </c>
      <c r="K12" s="76"/>
      <c r="L12" s="76"/>
    </row>
    <row r="13" spans="1:12" ht="12.75" customHeight="1">
      <c r="A13" s="7" t="s">
        <v>52</v>
      </c>
      <c r="B13" s="40">
        <f>B14+B18+B19+B20+B21+B23</f>
        <v>243680.71245111999</v>
      </c>
      <c r="C13" s="40">
        <v>214522.13946327</v>
      </c>
      <c r="D13" s="40">
        <f>D18+D19+D20+D21</f>
        <v>310169.68099969003</v>
      </c>
      <c r="E13" s="40">
        <f>E19+E21</f>
        <v>45669.024727240001</v>
      </c>
      <c r="F13" s="40">
        <f>F19+F21</f>
        <v>29405.691181819999</v>
      </c>
      <c r="G13" s="41">
        <f>F13-E13</f>
        <v>-16263.333545420002</v>
      </c>
      <c r="H13" s="41">
        <f>+D13-C13</f>
        <v>95647.541536420031</v>
      </c>
      <c r="I13" s="85"/>
      <c r="J13" s="8"/>
      <c r="K13" s="76"/>
      <c r="L13" s="76"/>
    </row>
    <row r="14" spans="1:12" ht="12.75" customHeight="1">
      <c r="A14" s="23" t="s">
        <v>62</v>
      </c>
      <c r="B14" s="39">
        <v>421.43302</v>
      </c>
      <c r="C14" s="39">
        <v>421.43302</v>
      </c>
      <c r="D14" s="39" t="s">
        <v>0</v>
      </c>
      <c r="E14" s="39" t="s">
        <v>0</v>
      </c>
      <c r="F14" s="39" t="s">
        <v>0</v>
      </c>
      <c r="G14" s="41" t="s">
        <v>0</v>
      </c>
      <c r="H14" s="41">
        <f>-C14</f>
        <v>-421.43302</v>
      </c>
      <c r="I14" s="86"/>
      <c r="J14" s="8"/>
    </row>
    <row r="15" spans="1:12" ht="12.75" customHeight="1">
      <c r="A15" s="25" t="s">
        <v>54</v>
      </c>
      <c r="B15" s="39" t="s">
        <v>0</v>
      </c>
      <c r="C15" s="39" t="s">
        <v>0</v>
      </c>
      <c r="D15" s="39" t="s">
        <v>0</v>
      </c>
      <c r="E15" s="39" t="s">
        <v>0</v>
      </c>
      <c r="F15" s="39" t="s">
        <v>0</v>
      </c>
      <c r="G15" s="41" t="s">
        <v>0</v>
      </c>
      <c r="H15" s="41" t="s">
        <v>0</v>
      </c>
      <c r="I15" s="86"/>
      <c r="J15" s="8"/>
    </row>
    <row r="16" spans="1:12" ht="12.75" customHeight="1">
      <c r="A16" s="25" t="s">
        <v>55</v>
      </c>
      <c r="B16" s="39">
        <v>421.43302</v>
      </c>
      <c r="C16" s="39">
        <v>421.43302</v>
      </c>
      <c r="D16" s="39"/>
      <c r="E16" s="39" t="s">
        <v>0</v>
      </c>
      <c r="F16" s="39" t="s">
        <v>0</v>
      </c>
      <c r="G16" s="41" t="s">
        <v>0</v>
      </c>
      <c r="H16" s="41">
        <f>-C16</f>
        <v>-421.43302</v>
      </c>
      <c r="I16" s="86"/>
      <c r="J16" s="8"/>
    </row>
    <row r="17" spans="1:10" ht="12.75" hidden="1" customHeight="1">
      <c r="A17" s="57" t="s">
        <v>63</v>
      </c>
      <c r="B17" s="52" t="s">
        <v>0</v>
      </c>
      <c r="C17" s="52" t="s">
        <v>0</v>
      </c>
      <c r="D17" s="39"/>
      <c r="E17" s="39" t="s">
        <v>0</v>
      </c>
      <c r="F17" s="39"/>
      <c r="G17" s="41" t="s">
        <v>0</v>
      </c>
      <c r="H17" s="41" t="e">
        <f>-C17</f>
        <v>#VALUE!</v>
      </c>
      <c r="I17" s="86"/>
      <c r="J17" s="8"/>
    </row>
    <row r="18" spans="1:10" ht="12.75" customHeight="1">
      <c r="A18" s="23" t="s">
        <v>64</v>
      </c>
      <c r="B18" s="52">
        <v>4345.5891812099999</v>
      </c>
      <c r="C18" s="52">
        <v>4345.5891812099999</v>
      </c>
      <c r="D18" s="52">
        <v>139.35809090000001</v>
      </c>
      <c r="E18" s="39" t="s">
        <v>0</v>
      </c>
      <c r="F18" s="39" t="s">
        <v>0</v>
      </c>
      <c r="G18" s="41" t="s">
        <v>0</v>
      </c>
      <c r="H18" s="41">
        <f>D18-C18</f>
        <v>-4206.2310903099997</v>
      </c>
      <c r="I18" s="86"/>
      <c r="J18" s="8"/>
    </row>
    <row r="19" spans="1:10" ht="12.75" customHeight="1">
      <c r="A19" s="23" t="s">
        <v>65</v>
      </c>
      <c r="B19" s="52">
        <v>56724.64658991</v>
      </c>
      <c r="C19" s="52">
        <v>54153.573602059994</v>
      </c>
      <c r="D19" s="52">
        <v>26663.292908790001</v>
      </c>
      <c r="E19" s="52">
        <v>741.62472723999997</v>
      </c>
      <c r="F19" s="52">
        <v>67.691181819999997</v>
      </c>
      <c r="G19" s="41">
        <f>F19-E19</f>
        <v>-673.93354541999997</v>
      </c>
      <c r="H19" s="41">
        <f>+D19-C19</f>
        <v>-27490.280693269993</v>
      </c>
      <c r="I19" s="87"/>
      <c r="J19" s="9"/>
    </row>
    <row r="20" spans="1:10" ht="12.75" customHeight="1">
      <c r="A20" s="23" t="s">
        <v>66</v>
      </c>
      <c r="B20" s="52">
        <v>3190</v>
      </c>
      <c r="C20" s="52">
        <v>3260</v>
      </c>
      <c r="D20" s="52">
        <v>1475</v>
      </c>
      <c r="E20" s="52" t="s">
        <v>0</v>
      </c>
      <c r="F20" s="52" t="s">
        <v>0</v>
      </c>
      <c r="G20" s="52" t="s">
        <v>0</v>
      </c>
      <c r="H20" s="41">
        <f>+D20-C20</f>
        <v>-1785</v>
      </c>
      <c r="I20" s="87"/>
      <c r="J20" s="8"/>
    </row>
    <row r="21" spans="1:10" ht="12.75" customHeight="1">
      <c r="A21" s="56" t="s">
        <v>67</v>
      </c>
      <c r="B21" s="52">
        <v>137629.5</v>
      </c>
      <c r="C21" s="52">
        <v>110972</v>
      </c>
      <c r="D21" s="52">
        <v>281892.03000000003</v>
      </c>
      <c r="E21" s="52">
        <v>44927.4</v>
      </c>
      <c r="F21" s="52">
        <v>29338</v>
      </c>
      <c r="G21" s="41">
        <f>F21-E21</f>
        <v>-15589.400000000001</v>
      </c>
      <c r="H21" s="41">
        <f>+D21-C21</f>
        <v>170920.03000000003</v>
      </c>
      <c r="I21" s="86"/>
      <c r="J21" s="8"/>
    </row>
    <row r="22" spans="1:10" s="8" customFormat="1" ht="27" hidden="1" customHeight="1">
      <c r="A22" s="56" t="s">
        <v>68</v>
      </c>
      <c r="B22" s="16" t="s">
        <v>0</v>
      </c>
      <c r="C22" s="16" t="s">
        <v>0</v>
      </c>
      <c r="D22" s="16"/>
      <c r="E22" s="16"/>
      <c r="F22" s="16"/>
      <c r="G22" s="41" t="s">
        <v>0</v>
      </c>
      <c r="H22" s="41" t="s">
        <v>0</v>
      </c>
      <c r="I22" s="87"/>
      <c r="J22" s="9"/>
    </row>
    <row r="23" spans="1:10" ht="25.5" customHeight="1">
      <c r="A23" s="56" t="s">
        <v>69</v>
      </c>
      <c r="B23" s="39">
        <v>41369.543660000003</v>
      </c>
      <c r="C23" s="39">
        <v>41369.543659999996</v>
      </c>
      <c r="D23" s="39" t="s">
        <v>0</v>
      </c>
      <c r="E23" s="39" t="s">
        <v>0</v>
      </c>
      <c r="F23" s="39" t="s">
        <v>0</v>
      </c>
      <c r="G23" s="41" t="s">
        <v>0</v>
      </c>
      <c r="H23" s="41">
        <f>-C23</f>
        <v>-41369.543659999996</v>
      </c>
      <c r="I23" s="88"/>
      <c r="J23" s="9"/>
    </row>
    <row r="24" spans="1:10" ht="12.75" customHeight="1">
      <c r="A24" s="82" t="s">
        <v>70</v>
      </c>
      <c r="B24" s="16"/>
      <c r="C24" s="16"/>
      <c r="D24" s="39"/>
      <c r="E24" s="16"/>
      <c r="F24" s="16"/>
      <c r="G24" s="41"/>
      <c r="H24" s="41"/>
      <c r="I24" s="5"/>
      <c r="J24" s="9"/>
    </row>
    <row r="25" spans="1:10" ht="26.25" customHeight="1">
      <c r="A25" s="56" t="s">
        <v>71</v>
      </c>
      <c r="B25" s="16">
        <v>10.5</v>
      </c>
      <c r="C25" s="16">
        <v>10</v>
      </c>
      <c r="D25" s="16">
        <v>10</v>
      </c>
      <c r="E25" s="16">
        <v>10</v>
      </c>
      <c r="F25" s="16">
        <v>10</v>
      </c>
      <c r="G25" s="41">
        <f>F25-E25</f>
        <v>0</v>
      </c>
      <c r="H25" s="41">
        <f>+D25-C25</f>
        <v>0</v>
      </c>
      <c r="I25" s="89"/>
      <c r="J25" s="9"/>
    </row>
    <row r="26" spans="1:10" ht="12.75" customHeight="1">
      <c r="A26" s="56" t="s">
        <v>72</v>
      </c>
      <c r="B26" s="16" t="s">
        <v>0</v>
      </c>
      <c r="C26" s="16" t="s">
        <v>0</v>
      </c>
      <c r="D26" s="16" t="s">
        <v>0</v>
      </c>
      <c r="E26" s="16" t="s">
        <v>0</v>
      </c>
      <c r="F26" s="16" t="s">
        <v>0</v>
      </c>
      <c r="G26" s="41" t="s">
        <v>0</v>
      </c>
      <c r="H26" s="41" t="s">
        <v>0</v>
      </c>
      <c r="I26" s="89"/>
      <c r="J26" s="9"/>
    </row>
    <row r="27" spans="1:10" ht="12.75" customHeight="1">
      <c r="A27" s="56" t="s">
        <v>73</v>
      </c>
      <c r="B27" s="16">
        <v>4.0149169366523871</v>
      </c>
      <c r="C27" s="16">
        <v>4.01</v>
      </c>
      <c r="D27" s="16" t="s">
        <v>0</v>
      </c>
      <c r="E27" s="16" t="s">
        <v>0</v>
      </c>
      <c r="F27" s="16" t="s">
        <v>0</v>
      </c>
      <c r="G27" s="41" t="s">
        <v>0</v>
      </c>
      <c r="H27" s="41">
        <f>-C27</f>
        <v>-4.01</v>
      </c>
      <c r="I27" s="90"/>
      <c r="J27" s="79"/>
    </row>
    <row r="28" spans="1:10" ht="12.75" hidden="1" customHeight="1">
      <c r="A28" s="56" t="s">
        <v>63</v>
      </c>
      <c r="B28" s="16" t="s">
        <v>0</v>
      </c>
      <c r="C28" s="16" t="s">
        <v>0</v>
      </c>
      <c r="D28" s="16"/>
      <c r="E28" s="16"/>
      <c r="F28" s="16"/>
      <c r="G28" s="41" t="s">
        <v>0</v>
      </c>
      <c r="H28" s="41" t="s">
        <v>0</v>
      </c>
      <c r="I28" s="90"/>
      <c r="J28" s="79"/>
    </row>
    <row r="29" spans="1:10" ht="26.25" customHeight="1">
      <c r="A29" s="56" t="s">
        <v>74</v>
      </c>
      <c r="B29" s="16">
        <v>9.0816376605950193</v>
      </c>
      <c r="C29" s="16">
        <v>11</v>
      </c>
      <c r="D29" s="16">
        <v>12</v>
      </c>
      <c r="E29" s="16">
        <v>11.999999999999998</v>
      </c>
      <c r="F29" s="16">
        <v>12</v>
      </c>
      <c r="G29" s="41">
        <f>F29-E29</f>
        <v>0</v>
      </c>
      <c r="H29" s="41">
        <f>+D29-C29</f>
        <v>1</v>
      </c>
      <c r="I29" s="90"/>
      <c r="J29" s="79"/>
    </row>
    <row r="30" spans="1:10">
      <c r="A30" s="56" t="s">
        <v>66</v>
      </c>
      <c r="B30" s="16">
        <v>10.275734585024271</v>
      </c>
      <c r="C30" s="16">
        <v>10.28</v>
      </c>
      <c r="D30" s="16">
        <v>11.14</v>
      </c>
      <c r="E30" s="16" t="s">
        <v>0</v>
      </c>
      <c r="F30" s="16" t="s">
        <v>0</v>
      </c>
      <c r="G30" s="16" t="s">
        <v>0</v>
      </c>
      <c r="H30" s="41">
        <f>+D30-C30</f>
        <v>0.86000000000000121</v>
      </c>
      <c r="I30" s="90"/>
      <c r="J30" s="8"/>
    </row>
    <row r="31" spans="1:10">
      <c r="A31" s="56" t="s">
        <v>67</v>
      </c>
      <c r="B31" s="16">
        <v>2.0076398266359448</v>
      </c>
      <c r="C31" s="16">
        <v>1.76</v>
      </c>
      <c r="D31" s="16">
        <v>3.7393433648678611</v>
      </c>
      <c r="E31" s="16">
        <v>3.0508954446507031</v>
      </c>
      <c r="F31" s="16">
        <v>4</v>
      </c>
      <c r="G31" s="41">
        <f>F31-E31</f>
        <v>0.94910455534929694</v>
      </c>
      <c r="H31" s="41">
        <f>+D31-C31</f>
        <v>1.9793433648678611</v>
      </c>
      <c r="I31" s="90"/>
      <c r="J31" s="8"/>
    </row>
    <row r="32" spans="1:10" ht="27" hidden="1" customHeight="1">
      <c r="A32" s="23" t="s">
        <v>68</v>
      </c>
      <c r="B32" s="16" t="s">
        <v>0</v>
      </c>
      <c r="C32" s="16" t="s">
        <v>0</v>
      </c>
      <c r="D32" s="16"/>
      <c r="E32" s="16" t="s">
        <v>0</v>
      </c>
      <c r="F32" s="16"/>
      <c r="G32" s="41" t="s">
        <v>0</v>
      </c>
      <c r="H32" s="41" t="s">
        <v>0</v>
      </c>
      <c r="I32" s="17"/>
      <c r="J32" s="9"/>
    </row>
    <row r="33" spans="1:11" ht="12" customHeight="1">
      <c r="A33" s="11" t="s">
        <v>75</v>
      </c>
      <c r="D33" s="16"/>
    </row>
    <row r="34" spans="1:11" ht="15" customHeight="1">
      <c r="A34" s="11"/>
      <c r="D34" s="16"/>
    </row>
    <row r="35" spans="1:11" ht="15" customHeight="1">
      <c r="A35" s="20" t="s">
        <v>76</v>
      </c>
      <c r="B35" s="1"/>
    </row>
    <row r="36" spans="1:11" s="5" customFormat="1" ht="12.75" customHeight="1">
      <c r="A36" s="4" t="s">
        <v>61</v>
      </c>
      <c r="B36" s="4"/>
      <c r="C36" s="6"/>
      <c r="D36" s="2"/>
      <c r="E36" s="6"/>
      <c r="F36" s="6"/>
      <c r="G36" s="6"/>
      <c r="I36" s="2"/>
    </row>
    <row r="37" spans="1:11" ht="26.25" customHeight="1">
      <c r="A37" s="27"/>
      <c r="B37" s="110" t="s">
        <v>3</v>
      </c>
      <c r="C37" s="26" t="s">
        <v>58</v>
      </c>
      <c r="D37" s="26" t="s">
        <v>59</v>
      </c>
      <c r="E37" s="26" t="s">
        <v>25</v>
      </c>
      <c r="F37" s="26" t="s">
        <v>26</v>
      </c>
      <c r="G37" s="28" t="s">
        <v>35</v>
      </c>
      <c r="H37" s="28" t="s">
        <v>57</v>
      </c>
      <c r="J37" s="5"/>
    </row>
    <row r="38" spans="1:11" ht="23.25" customHeight="1">
      <c r="A38" s="7" t="s">
        <v>77</v>
      </c>
      <c r="B38" s="65">
        <f>SUM(B39:B41)</f>
        <v>137860</v>
      </c>
      <c r="C38" s="65">
        <f t="shared" ref="C38:D38" si="0">SUM(C39:C41)</f>
        <v>122000</v>
      </c>
      <c r="D38" s="65">
        <f t="shared" si="0"/>
        <v>115500</v>
      </c>
      <c r="E38" s="65">
        <f t="shared" ref="E38" si="1">SUM(E39:E41)</f>
        <v>10000</v>
      </c>
      <c r="F38" s="65">
        <f t="shared" ref="F38" si="2">SUM(F39:F41)</f>
        <v>10000</v>
      </c>
      <c r="G38" s="41">
        <f>F38-E38</f>
        <v>0</v>
      </c>
      <c r="H38" s="41">
        <f>D38-C38</f>
        <v>-6500</v>
      </c>
    </row>
    <row r="39" spans="1:11" ht="12.75" customHeight="1">
      <c r="A39" s="24" t="s">
        <v>78</v>
      </c>
      <c r="B39" s="62">
        <v>125200</v>
      </c>
      <c r="C39" s="62">
        <v>109700</v>
      </c>
      <c r="D39" s="62">
        <v>115500</v>
      </c>
      <c r="E39" s="62">
        <v>10000</v>
      </c>
      <c r="F39" s="62">
        <v>10000</v>
      </c>
      <c r="G39" s="41">
        <f t="shared" ref="G39:G57" si="3">F39-E39</f>
        <v>0</v>
      </c>
      <c r="H39" s="41">
        <f>D39-C39</f>
        <v>5800</v>
      </c>
    </row>
    <row r="40" spans="1:11" ht="12.75" customHeight="1">
      <c r="A40" s="24" t="s">
        <v>79</v>
      </c>
      <c r="B40" s="62" t="s">
        <v>0</v>
      </c>
      <c r="C40" s="62" t="s">
        <v>0</v>
      </c>
      <c r="D40" s="62" t="s">
        <v>0</v>
      </c>
      <c r="E40" s="62" t="s">
        <v>0</v>
      </c>
      <c r="F40" s="62" t="s">
        <v>0</v>
      </c>
      <c r="G40" s="62" t="s">
        <v>0</v>
      </c>
      <c r="H40" s="62" t="s">
        <v>0</v>
      </c>
      <c r="J40" s="50"/>
      <c r="K40" s="108"/>
    </row>
    <row r="41" spans="1:11" ht="12.75" customHeight="1">
      <c r="A41" s="24" t="s">
        <v>80</v>
      </c>
      <c r="B41" s="62">
        <v>12660</v>
      </c>
      <c r="C41" s="62">
        <v>12300</v>
      </c>
      <c r="D41" s="62" t="s">
        <v>0</v>
      </c>
      <c r="E41" s="62" t="s">
        <v>0</v>
      </c>
      <c r="F41" s="62" t="s">
        <v>0</v>
      </c>
      <c r="G41" s="62" t="s">
        <v>0</v>
      </c>
      <c r="H41" s="62">
        <f>-C41</f>
        <v>-12300</v>
      </c>
      <c r="J41" s="50"/>
    </row>
    <row r="42" spans="1:11" ht="12.75" hidden="1" customHeight="1">
      <c r="A42" s="24" t="s">
        <v>81</v>
      </c>
      <c r="B42" s="62"/>
      <c r="C42" s="62"/>
      <c r="D42" s="91"/>
      <c r="E42" s="91"/>
      <c r="F42" s="91"/>
      <c r="G42" s="41">
        <f t="shared" si="3"/>
        <v>0</v>
      </c>
      <c r="H42" s="41">
        <f t="shared" ref="H42:H55" si="4">D42-C42</f>
        <v>0</v>
      </c>
      <c r="J42" s="50"/>
    </row>
    <row r="43" spans="1:11" ht="12.75" hidden="1" customHeight="1">
      <c r="A43" s="24" t="s">
        <v>82</v>
      </c>
      <c r="B43" s="69"/>
      <c r="C43" s="69"/>
      <c r="D43" s="92"/>
      <c r="E43" s="92"/>
      <c r="F43" s="92"/>
      <c r="G43" s="41">
        <f t="shared" si="3"/>
        <v>0</v>
      </c>
      <c r="H43" s="41">
        <f t="shared" si="4"/>
        <v>0</v>
      </c>
      <c r="J43" s="50"/>
    </row>
    <row r="44" spans="1:11" ht="12.75" customHeight="1">
      <c r="A44" s="7" t="s">
        <v>83</v>
      </c>
      <c r="B44" s="65">
        <f>SUM(B45:B47)</f>
        <v>81773.200000000012</v>
      </c>
      <c r="C44" s="65">
        <f>SUM(C45:C47)</f>
        <v>75965.790000000008</v>
      </c>
      <c r="D44" s="65">
        <f>SUM(D45:D47)</f>
        <v>60885.67</v>
      </c>
      <c r="E44" s="65">
        <f t="shared" ref="E44:F44" si="5">SUM(E45:E47)</f>
        <v>5460.78</v>
      </c>
      <c r="F44" s="65">
        <f t="shared" si="5"/>
        <v>8173.9</v>
      </c>
      <c r="G44" s="41">
        <f t="shared" si="3"/>
        <v>2713.12</v>
      </c>
      <c r="H44" s="41">
        <f>D44-C44</f>
        <v>-15080.12000000001</v>
      </c>
      <c r="J44" s="50"/>
    </row>
    <row r="45" spans="1:11" ht="12.75" customHeight="1">
      <c r="A45" s="24" t="s">
        <v>78</v>
      </c>
      <c r="B45" s="62">
        <v>69340.850000000006</v>
      </c>
      <c r="C45" s="62">
        <v>63533.440000000002</v>
      </c>
      <c r="D45" s="62">
        <v>60885.67</v>
      </c>
      <c r="E45" s="62">
        <v>5460.78</v>
      </c>
      <c r="F45" s="62">
        <v>8173.9</v>
      </c>
      <c r="G45" s="41">
        <f t="shared" si="3"/>
        <v>2713.12</v>
      </c>
      <c r="H45" s="41">
        <f>D45-C45</f>
        <v>-2647.7700000000041</v>
      </c>
      <c r="J45" s="50"/>
    </row>
    <row r="46" spans="1:11" ht="12.75" customHeight="1">
      <c r="A46" s="24" t="s">
        <v>79</v>
      </c>
      <c r="B46" s="62" t="s">
        <v>0</v>
      </c>
      <c r="C46" s="62" t="s">
        <v>0</v>
      </c>
      <c r="D46" s="62" t="s">
        <v>0</v>
      </c>
      <c r="E46" s="62" t="s">
        <v>0</v>
      </c>
      <c r="F46" s="62" t="s">
        <v>0</v>
      </c>
      <c r="G46" s="62" t="s">
        <v>0</v>
      </c>
      <c r="H46" s="62" t="s">
        <v>0</v>
      </c>
      <c r="J46" s="50"/>
    </row>
    <row r="47" spans="1:11" ht="12.75" customHeight="1">
      <c r="A47" s="24" t="s">
        <v>80</v>
      </c>
      <c r="B47" s="62">
        <v>12432.35</v>
      </c>
      <c r="C47" s="62">
        <v>12432.35</v>
      </c>
      <c r="D47" s="62" t="s">
        <v>0</v>
      </c>
      <c r="E47" s="62" t="s">
        <v>0</v>
      </c>
      <c r="F47" s="62" t="s">
        <v>0</v>
      </c>
      <c r="G47" s="62" t="s">
        <v>0</v>
      </c>
      <c r="H47" s="62">
        <f>-C47</f>
        <v>-12432.35</v>
      </c>
      <c r="J47" s="50"/>
    </row>
    <row r="48" spans="1:11" ht="12.75" hidden="1" customHeight="1">
      <c r="A48" s="24" t="s">
        <v>81</v>
      </c>
      <c r="B48" s="69"/>
      <c r="C48" s="69"/>
      <c r="D48" s="92"/>
      <c r="E48" s="92"/>
      <c r="F48" s="92"/>
      <c r="G48" s="41">
        <f t="shared" si="3"/>
        <v>0</v>
      </c>
      <c r="H48" s="41">
        <f t="shared" si="4"/>
        <v>0</v>
      </c>
      <c r="I48" s="2">
        <v>7421</v>
      </c>
      <c r="J48" s="50"/>
    </row>
    <row r="49" spans="1:11" ht="12.75" hidden="1" customHeight="1">
      <c r="A49" s="24" t="s">
        <v>82</v>
      </c>
      <c r="B49" s="69"/>
      <c r="C49" s="69"/>
      <c r="D49" s="92"/>
      <c r="E49" s="92"/>
      <c r="F49" s="92"/>
      <c r="G49" s="41">
        <f t="shared" si="3"/>
        <v>0</v>
      </c>
      <c r="H49" s="41">
        <f t="shared" si="4"/>
        <v>0</v>
      </c>
      <c r="J49" s="50"/>
    </row>
    <row r="50" spans="1:11" ht="12.75" customHeight="1">
      <c r="A50" s="7" t="s">
        <v>84</v>
      </c>
      <c r="B50" s="65">
        <f>SUM(B51:B53)</f>
        <v>78756.17</v>
      </c>
      <c r="C50" s="65">
        <v>72948.759999999995</v>
      </c>
      <c r="D50" s="65">
        <f>D51</f>
        <v>59386.13</v>
      </c>
      <c r="E50" s="65">
        <f t="shared" ref="E50:F50" si="6">E51</f>
        <v>5460.78</v>
      </c>
      <c r="F50" s="65">
        <f t="shared" si="6"/>
        <v>7756.9</v>
      </c>
      <c r="G50" s="41">
        <f t="shared" si="3"/>
        <v>2296.12</v>
      </c>
      <c r="H50" s="41">
        <f>D50-C50</f>
        <v>-13562.629999999997</v>
      </c>
      <c r="J50" s="50"/>
    </row>
    <row r="51" spans="1:11" ht="12.75" customHeight="1">
      <c r="A51" s="24" t="s">
        <v>78</v>
      </c>
      <c r="B51" s="62">
        <v>68172.62</v>
      </c>
      <c r="C51" s="62">
        <v>62365.21</v>
      </c>
      <c r="D51" s="62">
        <v>59386.13</v>
      </c>
      <c r="E51" s="62">
        <v>5460.78</v>
      </c>
      <c r="F51" s="62">
        <v>7756.9</v>
      </c>
      <c r="G51" s="41">
        <f t="shared" si="3"/>
        <v>2296.12</v>
      </c>
      <c r="H51" s="41">
        <f>D51-C51</f>
        <v>-2979.0800000000017</v>
      </c>
      <c r="J51" s="50"/>
    </row>
    <row r="52" spans="1:11" ht="12.75" customHeight="1">
      <c r="A52" s="24" t="s">
        <v>79</v>
      </c>
      <c r="B52" s="62" t="s">
        <v>0</v>
      </c>
      <c r="C52" s="62" t="s">
        <v>0</v>
      </c>
      <c r="D52" s="62" t="s">
        <v>0</v>
      </c>
      <c r="E52" s="62" t="s">
        <v>0</v>
      </c>
      <c r="F52" s="62" t="s">
        <v>0</v>
      </c>
      <c r="G52" s="62" t="s">
        <v>0</v>
      </c>
      <c r="H52" s="62" t="s">
        <v>0</v>
      </c>
      <c r="J52" s="50"/>
    </row>
    <row r="53" spans="1:11" ht="12.75" customHeight="1">
      <c r="A53" s="24" t="s">
        <v>80</v>
      </c>
      <c r="B53" s="62">
        <v>10583.55</v>
      </c>
      <c r="C53" s="62">
        <v>10583.55</v>
      </c>
      <c r="D53" s="62" t="s">
        <v>0</v>
      </c>
      <c r="E53" s="62" t="s">
        <v>0</v>
      </c>
      <c r="F53" s="62" t="s">
        <v>0</v>
      </c>
      <c r="G53" s="62" t="s">
        <v>0</v>
      </c>
      <c r="H53" s="62">
        <f>-C53</f>
        <v>-10583.55</v>
      </c>
      <c r="J53" s="50"/>
    </row>
    <row r="54" spans="1:11" ht="12.75" hidden="1" customHeight="1">
      <c r="A54" s="24" t="s">
        <v>81</v>
      </c>
      <c r="B54" s="69"/>
      <c r="C54" s="69"/>
      <c r="D54" s="92"/>
      <c r="E54" s="92"/>
      <c r="F54" s="92"/>
      <c r="G54" s="41">
        <f t="shared" si="3"/>
        <v>0</v>
      </c>
      <c r="H54" s="41">
        <f t="shared" si="4"/>
        <v>0</v>
      </c>
      <c r="J54" s="50"/>
    </row>
    <row r="55" spans="1:11" ht="12.75" hidden="1" customHeight="1">
      <c r="A55" s="24" t="s">
        <v>82</v>
      </c>
      <c r="B55" s="69"/>
      <c r="C55" s="69"/>
      <c r="D55" s="92"/>
      <c r="E55" s="92"/>
      <c r="F55" s="92"/>
      <c r="G55" s="41">
        <f t="shared" si="3"/>
        <v>0</v>
      </c>
      <c r="H55" s="41">
        <f t="shared" si="4"/>
        <v>0</v>
      </c>
      <c r="J55" s="50"/>
    </row>
    <row r="56" spans="1:11" ht="23.25" customHeight="1">
      <c r="A56" s="7" t="s">
        <v>85</v>
      </c>
      <c r="B56" s="111">
        <v>6.35</v>
      </c>
      <c r="C56" s="111">
        <v>6.02</v>
      </c>
      <c r="D56" s="111">
        <v>9.91</v>
      </c>
      <c r="E56" s="111">
        <v>9.997619809445121</v>
      </c>
      <c r="F56" s="111">
        <v>9.991373272775613</v>
      </c>
      <c r="G56" s="41">
        <f t="shared" si="3"/>
        <v>-6.2465366695079183E-3</v>
      </c>
      <c r="H56" s="41">
        <f>D56-C56</f>
        <v>3.8900000000000006</v>
      </c>
      <c r="I56" s="34"/>
      <c r="J56" s="50"/>
    </row>
    <row r="57" spans="1:11" ht="12" customHeight="1">
      <c r="A57" s="24" t="s">
        <v>78</v>
      </c>
      <c r="B57" s="112">
        <v>6.11</v>
      </c>
      <c r="C57" s="112">
        <v>5.76</v>
      </c>
      <c r="D57" s="112">
        <v>9.91</v>
      </c>
      <c r="E57" s="112">
        <v>9.997619809445121</v>
      </c>
      <c r="F57" s="112">
        <v>9.991373272775613</v>
      </c>
      <c r="G57" s="41">
        <f t="shared" si="3"/>
        <v>-6.2465366695079183E-3</v>
      </c>
      <c r="H57" s="41">
        <f>D57-C57</f>
        <v>4.1500000000000004</v>
      </c>
      <c r="I57" s="34"/>
      <c r="J57" s="50"/>
    </row>
    <row r="58" spans="1:11" ht="12" customHeight="1">
      <c r="A58" s="24" t="s">
        <v>79</v>
      </c>
      <c r="B58" s="112" t="s">
        <v>0</v>
      </c>
      <c r="C58" s="112" t="s">
        <v>0</v>
      </c>
      <c r="D58" s="112" t="s">
        <v>0</v>
      </c>
      <c r="E58" s="112" t="s">
        <v>0</v>
      </c>
      <c r="F58" s="112" t="s">
        <v>0</v>
      </c>
      <c r="G58" s="112" t="s">
        <v>0</v>
      </c>
      <c r="H58" s="112" t="s">
        <v>0</v>
      </c>
      <c r="I58" s="34"/>
      <c r="J58" s="50"/>
    </row>
    <row r="59" spans="1:11" ht="12" customHeight="1">
      <c r="A59" s="24" t="s">
        <v>80</v>
      </c>
      <c r="B59" s="112">
        <v>4.8099999999999996</v>
      </c>
      <c r="C59" s="112">
        <v>4.8099999999999996</v>
      </c>
      <c r="D59" s="112" t="s">
        <v>0</v>
      </c>
      <c r="E59" s="112" t="s">
        <v>0</v>
      </c>
      <c r="F59" s="112" t="s">
        <v>0</v>
      </c>
      <c r="G59" s="112" t="s">
        <v>0</v>
      </c>
      <c r="H59" s="112">
        <f>-C59</f>
        <v>-4.8099999999999996</v>
      </c>
      <c r="I59" s="34"/>
      <c r="J59" s="50"/>
    </row>
    <row r="60" spans="1:11" ht="12" hidden="1" customHeight="1">
      <c r="A60" s="24" t="s">
        <v>81</v>
      </c>
      <c r="B60" s="48">
        <v>0</v>
      </c>
      <c r="C60" s="48"/>
      <c r="D60" s="62"/>
      <c r="E60" s="48">
        <v>0</v>
      </c>
      <c r="F60" s="48"/>
      <c r="G60" s="41">
        <f>F60-E60</f>
        <v>0</v>
      </c>
      <c r="H60" s="41">
        <f>G60-F60</f>
        <v>0</v>
      </c>
      <c r="I60" s="50"/>
      <c r="J60" s="34"/>
      <c r="K60" s="50"/>
    </row>
    <row r="61" spans="1:11" ht="12" hidden="1" customHeight="1">
      <c r="A61" s="24" t="s">
        <v>82</v>
      </c>
      <c r="B61" s="48">
        <v>0</v>
      </c>
      <c r="C61" s="48"/>
      <c r="D61" s="62"/>
      <c r="E61" s="48">
        <v>0</v>
      </c>
      <c r="F61" s="48"/>
      <c r="G61" s="41">
        <f>F61-E61</f>
        <v>0</v>
      </c>
      <c r="H61" s="41">
        <f>G61-F61</f>
        <v>0</v>
      </c>
    </row>
    <row r="62" spans="1:11" ht="13.5" customHeight="1"/>
  </sheetData>
  <phoneticPr fontId="6" type="noConversion"/>
  <pageMargins left="0.74803149606299213" right="0.23622047244094491" top="0.62992125984251968" bottom="0.23622047244094491" header="0.47244094488188981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O53"/>
  <sheetViews>
    <sheetView workbookViewId="0">
      <selection activeCell="H49" sqref="H49"/>
    </sheetView>
  </sheetViews>
  <sheetFormatPr defaultRowHeight="11.25"/>
  <cols>
    <col min="1" max="1" width="27.28515625" style="2" customWidth="1"/>
    <col min="2" max="2" width="10.7109375" style="2" customWidth="1"/>
    <col min="3" max="4" width="11.140625" style="2" customWidth="1"/>
    <col min="5" max="8" width="10.7109375" style="2" customWidth="1"/>
    <col min="9" max="9" width="9" style="2" customWidth="1"/>
    <col min="10" max="10" width="11.140625" style="2" customWidth="1"/>
    <col min="11" max="16384" width="9.140625" style="2"/>
  </cols>
  <sheetData>
    <row r="1" spans="1:13" ht="15" customHeight="1">
      <c r="A1" s="20" t="s">
        <v>86</v>
      </c>
      <c r="B1" s="1"/>
      <c r="J1"/>
    </row>
    <row r="2" spans="1:13" s="5" customFormat="1" ht="12.75" customHeight="1">
      <c r="A2" s="4" t="s">
        <v>87</v>
      </c>
      <c r="B2" s="4"/>
      <c r="C2" s="6"/>
      <c r="D2" s="6"/>
      <c r="E2" s="6"/>
      <c r="F2" s="6"/>
      <c r="G2" s="6"/>
    </row>
    <row r="3" spans="1:13" ht="26.25" customHeight="1">
      <c r="A3" s="27"/>
      <c r="B3" s="110" t="s">
        <v>3</v>
      </c>
      <c r="C3" s="26" t="s">
        <v>58</v>
      </c>
      <c r="D3" s="26" t="s">
        <v>59</v>
      </c>
      <c r="E3" s="26" t="s">
        <v>25</v>
      </c>
      <c r="F3" s="26" t="s">
        <v>26</v>
      </c>
      <c r="G3" s="28" t="s">
        <v>35</v>
      </c>
      <c r="H3" s="28" t="s">
        <v>57</v>
      </c>
    </row>
    <row r="4" spans="1:13" ht="12.75" customHeight="1">
      <c r="A4" s="32" t="s">
        <v>88</v>
      </c>
      <c r="B4" s="65">
        <f>SUM(B5:B7)</f>
        <v>5375.5</v>
      </c>
      <c r="C4" s="65">
        <f t="shared" ref="C4:D4" si="0">SUM(C5:C7)</f>
        <v>5110.5</v>
      </c>
      <c r="D4" s="65">
        <f t="shared" si="0"/>
        <v>5898.4</v>
      </c>
      <c r="E4" s="65">
        <f t="shared" ref="E4:F4" si="1">SUM(E5:E7)</f>
        <v>670</v>
      </c>
      <c r="F4" s="65">
        <f t="shared" si="1"/>
        <v>600</v>
      </c>
      <c r="G4" s="41">
        <f>F4-E4</f>
        <v>-70</v>
      </c>
      <c r="H4" s="41">
        <f>+D4-C4</f>
        <v>787.89999999999964</v>
      </c>
      <c r="K4" s="51"/>
      <c r="L4" s="51"/>
      <c r="M4" s="51"/>
    </row>
    <row r="5" spans="1:13" ht="12.75" customHeight="1">
      <c r="A5" s="33" t="s">
        <v>89</v>
      </c>
      <c r="B5" s="62">
        <v>233</v>
      </c>
      <c r="C5" s="62">
        <v>218</v>
      </c>
      <c r="D5" s="62">
        <v>293</v>
      </c>
      <c r="E5" s="62">
        <v>40</v>
      </c>
      <c r="F5" s="62">
        <v>40</v>
      </c>
      <c r="G5" s="41">
        <f>F5-E5</f>
        <v>0</v>
      </c>
      <c r="H5" s="41">
        <f t="shared" ref="H5:H25" si="2">+D5-C5</f>
        <v>75</v>
      </c>
      <c r="K5" s="51"/>
      <c r="L5" s="51"/>
      <c r="M5" s="51"/>
    </row>
    <row r="6" spans="1:13" ht="12.75" customHeight="1">
      <c r="A6" s="33" t="s">
        <v>90</v>
      </c>
      <c r="B6" s="62">
        <v>1332</v>
      </c>
      <c r="C6" s="62">
        <v>1232</v>
      </c>
      <c r="D6" s="62">
        <v>1368</v>
      </c>
      <c r="E6" s="62">
        <v>210</v>
      </c>
      <c r="F6" s="62">
        <v>140</v>
      </c>
      <c r="G6" s="41">
        <f>F6-E6</f>
        <v>-70</v>
      </c>
      <c r="H6" s="41">
        <f t="shared" si="2"/>
        <v>136</v>
      </c>
      <c r="K6" s="51"/>
      <c r="L6" s="51"/>
      <c r="M6" s="51"/>
    </row>
    <row r="7" spans="1:13" ht="12.75" customHeight="1">
      <c r="A7" s="33" t="s">
        <v>91</v>
      </c>
      <c r="B7" s="62">
        <v>3810.5</v>
      </c>
      <c r="C7" s="62">
        <v>3660.5</v>
      </c>
      <c r="D7" s="62">
        <v>4237.3999999999996</v>
      </c>
      <c r="E7" s="62">
        <v>420</v>
      </c>
      <c r="F7" s="62">
        <v>420</v>
      </c>
      <c r="G7" s="41">
        <f>F7-E7</f>
        <v>0</v>
      </c>
      <c r="H7" s="41">
        <f t="shared" si="2"/>
        <v>576.89999999999964</v>
      </c>
      <c r="K7" s="51"/>
      <c r="L7" s="51"/>
      <c r="M7" s="51"/>
    </row>
    <row r="8" spans="1:13" ht="13.5" hidden="1" customHeight="1">
      <c r="A8" s="33" t="s">
        <v>92</v>
      </c>
      <c r="B8" s="62"/>
      <c r="C8" s="62"/>
      <c r="D8" s="62"/>
      <c r="E8" s="62"/>
      <c r="F8" s="62"/>
      <c r="G8" s="41">
        <f t="shared" ref="G8:G15" si="3">F8-E8</f>
        <v>0</v>
      </c>
      <c r="H8" s="41">
        <f t="shared" si="2"/>
        <v>0</v>
      </c>
      <c r="K8" s="51"/>
      <c r="L8" s="51"/>
      <c r="M8" s="51"/>
    </row>
    <row r="9" spans="1:13" ht="12.75" hidden="1" customHeight="1">
      <c r="A9" s="33" t="s">
        <v>93</v>
      </c>
      <c r="B9" s="62"/>
      <c r="C9" s="62"/>
      <c r="D9" s="62"/>
      <c r="E9" s="62"/>
      <c r="F9" s="62"/>
      <c r="G9" s="41">
        <f t="shared" si="3"/>
        <v>0</v>
      </c>
      <c r="H9" s="41">
        <f t="shared" si="2"/>
        <v>0</v>
      </c>
      <c r="K9" s="51"/>
      <c r="L9" s="51"/>
      <c r="M9" s="51"/>
    </row>
    <row r="10" spans="1:13" ht="12.75" customHeight="1">
      <c r="A10" s="32" t="s">
        <v>94</v>
      </c>
      <c r="B10" s="65">
        <f>SUM(B11:B13)</f>
        <v>7739.4349999999995</v>
      </c>
      <c r="C10" s="65">
        <v>7210.0349999999999</v>
      </c>
      <c r="D10" s="65">
        <f t="shared" ref="D10:F10" si="4">SUM(D11:D13)</f>
        <v>4658.5339999999997</v>
      </c>
      <c r="E10" s="65">
        <f t="shared" si="4"/>
        <v>222.48</v>
      </c>
      <c r="F10" s="65">
        <f t="shared" si="4"/>
        <v>369.2</v>
      </c>
      <c r="G10" s="41">
        <f>F10-E10</f>
        <v>146.72</v>
      </c>
      <c r="H10" s="41">
        <f t="shared" si="2"/>
        <v>-2551.5010000000002</v>
      </c>
      <c r="J10" s="10"/>
      <c r="K10" s="51"/>
      <c r="L10" s="51"/>
      <c r="M10" s="51"/>
    </row>
    <row r="11" spans="1:13" ht="12.75" customHeight="1">
      <c r="A11" s="33" t="s">
        <v>95</v>
      </c>
      <c r="B11" s="62">
        <v>56.27</v>
      </c>
      <c r="C11" s="62">
        <v>56.27</v>
      </c>
      <c r="D11" s="62">
        <v>35.549999999999997</v>
      </c>
      <c r="E11" s="62" t="s">
        <v>0</v>
      </c>
      <c r="F11" s="62">
        <v>10</v>
      </c>
      <c r="G11" s="41">
        <f>F11</f>
        <v>10</v>
      </c>
      <c r="H11" s="41">
        <f>+D11-C11</f>
        <v>-20.720000000000006</v>
      </c>
      <c r="J11" s="10"/>
      <c r="K11" s="51"/>
      <c r="L11" s="51"/>
      <c r="M11" s="51"/>
    </row>
    <row r="12" spans="1:13" ht="12.75" customHeight="1">
      <c r="A12" s="33" t="s">
        <v>90</v>
      </c>
      <c r="B12" s="62">
        <v>1522.7049999999999</v>
      </c>
      <c r="C12" s="62">
        <v>1423.2049999999999</v>
      </c>
      <c r="D12" s="62">
        <v>1116.02</v>
      </c>
      <c r="E12" s="62">
        <v>145.47999999999999</v>
      </c>
      <c r="F12" s="62">
        <v>71.2</v>
      </c>
      <c r="G12" s="41">
        <f>F12-E12</f>
        <v>-74.279999999999987</v>
      </c>
      <c r="H12" s="41">
        <f t="shared" si="2"/>
        <v>-307.18499999999995</v>
      </c>
      <c r="K12" s="51"/>
      <c r="L12" s="51"/>
      <c r="M12" s="51"/>
    </row>
    <row r="13" spans="1:13" ht="12.75" customHeight="1">
      <c r="A13" s="72" t="s">
        <v>91</v>
      </c>
      <c r="B13" s="62">
        <v>6160.46</v>
      </c>
      <c r="C13" s="62">
        <v>5730.56</v>
      </c>
      <c r="D13" s="62">
        <v>3506.9639999999999</v>
      </c>
      <c r="E13" s="62">
        <v>77</v>
      </c>
      <c r="F13" s="62">
        <v>288</v>
      </c>
      <c r="G13" s="41">
        <f>F13-E13</f>
        <v>211</v>
      </c>
      <c r="H13" s="41">
        <f t="shared" si="2"/>
        <v>-2223.5960000000005</v>
      </c>
      <c r="K13" s="51"/>
      <c r="L13" s="51"/>
      <c r="M13" s="51"/>
    </row>
    <row r="14" spans="1:13" ht="12.75" hidden="1" customHeight="1">
      <c r="A14" s="72" t="s">
        <v>92</v>
      </c>
      <c r="B14" s="62"/>
      <c r="C14" s="62"/>
      <c r="D14" s="62"/>
      <c r="E14" s="62"/>
      <c r="F14" s="62"/>
      <c r="G14" s="41">
        <f t="shared" si="3"/>
        <v>0</v>
      </c>
      <c r="H14" s="41">
        <f t="shared" si="2"/>
        <v>0</v>
      </c>
      <c r="K14" s="51"/>
      <c r="L14" s="51"/>
      <c r="M14" s="51"/>
    </row>
    <row r="15" spans="1:13" ht="12.75" hidden="1" customHeight="1">
      <c r="A15" s="72" t="s">
        <v>93</v>
      </c>
      <c r="B15" s="62"/>
      <c r="C15" s="62"/>
      <c r="D15" s="62"/>
      <c r="E15" s="62"/>
      <c r="F15" s="62"/>
      <c r="G15" s="41">
        <f t="shared" si="3"/>
        <v>0</v>
      </c>
      <c r="H15" s="41">
        <f t="shared" si="2"/>
        <v>0</v>
      </c>
      <c r="K15" s="51"/>
      <c r="L15" s="51"/>
      <c r="M15" s="51"/>
    </row>
    <row r="16" spans="1:13" ht="12.75" customHeight="1">
      <c r="A16" s="63" t="s">
        <v>96</v>
      </c>
      <c r="B16" s="65">
        <f>SUM(B17:B19)</f>
        <v>3419.86</v>
      </c>
      <c r="C16" s="65">
        <v>3144.86</v>
      </c>
      <c r="D16" s="65">
        <f t="shared" ref="D16:F16" si="5">SUM(D17:D19)</f>
        <v>3629.69</v>
      </c>
      <c r="E16" s="65">
        <f t="shared" si="5"/>
        <v>217.48</v>
      </c>
      <c r="F16" s="65">
        <f t="shared" si="5"/>
        <v>363.5</v>
      </c>
      <c r="G16" s="41">
        <f>F16-E16</f>
        <v>146.02000000000001</v>
      </c>
      <c r="H16" s="41">
        <f t="shared" si="2"/>
        <v>484.82999999999993</v>
      </c>
      <c r="K16" s="51"/>
      <c r="L16" s="51"/>
      <c r="M16" s="51"/>
    </row>
    <row r="17" spans="1:15" ht="12.75" customHeight="1">
      <c r="A17" s="33" t="s">
        <v>95</v>
      </c>
      <c r="B17" s="62">
        <v>15</v>
      </c>
      <c r="C17" s="62">
        <v>15</v>
      </c>
      <c r="D17" s="62">
        <v>14</v>
      </c>
      <c r="E17" s="62" t="s">
        <v>0</v>
      </c>
      <c r="F17" s="62">
        <v>10</v>
      </c>
      <c r="G17" s="41">
        <f>F17</f>
        <v>10</v>
      </c>
      <c r="H17" s="41">
        <f>+D17-C17</f>
        <v>-1</v>
      </c>
      <c r="K17" s="51"/>
      <c r="L17" s="51"/>
      <c r="M17" s="51"/>
    </row>
    <row r="18" spans="1:15" ht="12.75" customHeight="1">
      <c r="A18" s="33" t="s">
        <v>90</v>
      </c>
      <c r="B18" s="62">
        <v>615.46</v>
      </c>
      <c r="C18" s="62">
        <v>590.46</v>
      </c>
      <c r="D18" s="62">
        <v>810.73</v>
      </c>
      <c r="E18" s="62">
        <v>145.47999999999999</v>
      </c>
      <c r="F18" s="62">
        <v>71.2</v>
      </c>
      <c r="G18" s="41">
        <f>F18-E18</f>
        <v>-74.279999999999987</v>
      </c>
      <c r="H18" s="41">
        <f t="shared" si="2"/>
        <v>220.26999999999998</v>
      </c>
      <c r="I18" s="71"/>
      <c r="K18" s="51"/>
      <c r="L18" s="51"/>
      <c r="M18" s="51"/>
    </row>
    <row r="19" spans="1:15" ht="12.75" customHeight="1">
      <c r="A19" s="72" t="s">
        <v>91</v>
      </c>
      <c r="B19" s="62">
        <v>2789.4</v>
      </c>
      <c r="C19" s="62">
        <v>2539.4</v>
      </c>
      <c r="D19" s="62">
        <v>2804.96</v>
      </c>
      <c r="E19" s="62">
        <v>72</v>
      </c>
      <c r="F19" s="62">
        <v>282.3</v>
      </c>
      <c r="G19" s="41">
        <f t="shared" ref="G19:G25" si="6">F19-E19</f>
        <v>210.3</v>
      </c>
      <c r="H19" s="41">
        <f t="shared" si="2"/>
        <v>265.55999999999995</v>
      </c>
      <c r="K19" s="51"/>
      <c r="L19" s="51"/>
      <c r="M19" s="51"/>
    </row>
    <row r="20" spans="1:15" ht="12.75" hidden="1" customHeight="1">
      <c r="A20" s="72" t="s">
        <v>92</v>
      </c>
      <c r="B20" s="62"/>
      <c r="C20" s="62"/>
      <c r="D20" s="62"/>
      <c r="E20" s="62"/>
      <c r="F20" s="62"/>
      <c r="G20" s="41">
        <f t="shared" si="6"/>
        <v>0</v>
      </c>
      <c r="H20" s="41">
        <f t="shared" si="2"/>
        <v>0</v>
      </c>
      <c r="K20" s="51"/>
      <c r="L20" s="51"/>
      <c r="M20" s="51"/>
    </row>
    <row r="21" spans="1:15" ht="12.75" hidden="1" customHeight="1">
      <c r="A21" s="72" t="s">
        <v>93</v>
      </c>
      <c r="B21" s="62"/>
      <c r="C21" s="62"/>
      <c r="D21" s="62"/>
      <c r="E21" s="62"/>
      <c r="F21" s="62"/>
      <c r="G21" s="41">
        <f t="shared" si="6"/>
        <v>0</v>
      </c>
      <c r="H21" s="41">
        <f t="shared" si="2"/>
        <v>0</v>
      </c>
      <c r="K21" s="51"/>
      <c r="L21" s="51"/>
      <c r="M21" s="51"/>
    </row>
    <row r="22" spans="1:15" ht="12.75" customHeight="1">
      <c r="A22" s="63" t="s">
        <v>97</v>
      </c>
      <c r="B22" s="111">
        <v>9.4600000000000009</v>
      </c>
      <c r="C22" s="111">
        <v>9.3000000000000007</v>
      </c>
      <c r="D22" s="111">
        <v>12.7</v>
      </c>
      <c r="E22" s="111">
        <v>12.77</v>
      </c>
      <c r="F22" s="111">
        <v>13.362921595598349</v>
      </c>
      <c r="G22" s="113">
        <f>F22-E22</f>
        <v>0.59292159559834978</v>
      </c>
      <c r="H22" s="113">
        <f t="shared" si="2"/>
        <v>3.3999999999999986</v>
      </c>
      <c r="J22" s="34"/>
      <c r="K22" s="51"/>
      <c r="L22" s="51"/>
      <c r="M22" s="51"/>
    </row>
    <row r="23" spans="1:15" ht="12.75" customHeight="1">
      <c r="A23" s="33" t="s">
        <v>95</v>
      </c>
      <c r="B23" s="112">
        <v>5.17</v>
      </c>
      <c r="C23" s="112">
        <v>5.17</v>
      </c>
      <c r="D23" s="112">
        <v>8.07</v>
      </c>
      <c r="E23" s="112" t="s">
        <v>0</v>
      </c>
      <c r="F23" s="112">
        <v>11.5</v>
      </c>
      <c r="G23" s="113">
        <f>F23</f>
        <v>11.5</v>
      </c>
      <c r="H23" s="113">
        <f>+D23-C23</f>
        <v>2.9000000000000004</v>
      </c>
      <c r="J23" s="34"/>
      <c r="K23" s="51"/>
      <c r="L23" s="51"/>
      <c r="M23" s="51"/>
    </row>
    <row r="24" spans="1:15" ht="12.75" customHeight="1">
      <c r="A24" s="33" t="s">
        <v>90</v>
      </c>
      <c r="B24" s="112">
        <v>8.77</v>
      </c>
      <c r="C24" s="112">
        <v>8.59</v>
      </c>
      <c r="D24" s="112">
        <v>11.973192762586269</v>
      </c>
      <c r="E24" s="112">
        <v>12.37</v>
      </c>
      <c r="F24" s="112">
        <v>12.711797752808989</v>
      </c>
      <c r="G24" s="113">
        <f>F24-E24</f>
        <v>0.34179775280898994</v>
      </c>
      <c r="H24" s="113">
        <f t="shared" si="2"/>
        <v>3.383192762586269</v>
      </c>
      <c r="J24" s="34"/>
      <c r="K24" s="51"/>
      <c r="L24" s="51"/>
      <c r="M24" s="51"/>
    </row>
    <row r="25" spans="1:15" ht="12.75" customHeight="1">
      <c r="A25" s="33" t="s">
        <v>91</v>
      </c>
      <c r="B25" s="112">
        <v>9.74</v>
      </c>
      <c r="C25" s="112">
        <v>9.61</v>
      </c>
      <c r="D25" s="112">
        <v>12.96</v>
      </c>
      <c r="E25" s="112">
        <v>13.57</v>
      </c>
      <c r="F25" s="112">
        <v>13.593134962805527</v>
      </c>
      <c r="G25" s="113">
        <f t="shared" si="6"/>
        <v>2.3134962805526627E-2</v>
      </c>
      <c r="H25" s="113">
        <f t="shared" si="2"/>
        <v>3.3500000000000014</v>
      </c>
      <c r="J25" s="34"/>
      <c r="K25" s="51"/>
      <c r="L25" s="51"/>
      <c r="M25" s="51"/>
    </row>
    <row r="26" spans="1:15" ht="12.75" hidden="1" customHeight="1">
      <c r="A26" s="33" t="s">
        <v>92</v>
      </c>
      <c r="B26" s="49">
        <v>0</v>
      </c>
      <c r="C26" s="47">
        <v>0</v>
      </c>
      <c r="D26" s="49">
        <v>0</v>
      </c>
      <c r="E26" s="49"/>
      <c r="F26" s="49"/>
      <c r="G26" s="41">
        <f>F26-E26</f>
        <v>0</v>
      </c>
      <c r="H26" s="41">
        <f>+D26-C26</f>
        <v>0</v>
      </c>
      <c r="I26"/>
      <c r="K26" s="2" t="b">
        <f>B26=C26</f>
        <v>1</v>
      </c>
      <c r="M26" s="51"/>
      <c r="N26" s="51"/>
      <c r="O26" s="51"/>
    </row>
    <row r="27" spans="1:15" ht="12.75" hidden="1" customHeight="1">
      <c r="A27" s="33" t="s">
        <v>93</v>
      </c>
      <c r="B27" s="49">
        <v>0</v>
      </c>
      <c r="C27" s="47">
        <v>0</v>
      </c>
      <c r="D27" s="49">
        <v>0</v>
      </c>
      <c r="E27" s="49"/>
      <c r="F27" s="49"/>
      <c r="G27" s="41">
        <f>F27-E27</f>
        <v>0</v>
      </c>
      <c r="H27" s="41">
        <f>+D27-C27</f>
        <v>0</v>
      </c>
      <c r="I27"/>
      <c r="K27" s="2" t="b">
        <f>B27=C27</f>
        <v>1</v>
      </c>
      <c r="M27" s="51"/>
      <c r="N27" s="51"/>
      <c r="O27" s="51"/>
    </row>
    <row r="28" spans="1:15" ht="15" customHeight="1">
      <c r="C28" s="8"/>
    </row>
    <row r="29" spans="1:15" ht="15" customHeight="1">
      <c r="A29" s="20"/>
      <c r="B29" s="1"/>
      <c r="J29"/>
    </row>
    <row r="30" spans="1:15" s="5" customFormat="1" ht="12.75" customHeight="1">
      <c r="A30" s="94" t="s">
        <v>98</v>
      </c>
      <c r="B30" s="95"/>
      <c r="C30" s="96"/>
      <c r="D30" s="96"/>
      <c r="E30" s="96"/>
      <c r="F30" s="96"/>
      <c r="G30" s="96"/>
      <c r="H30" s="96"/>
      <c r="K30" s="77"/>
    </row>
    <row r="31" spans="1:15" ht="12.75" customHeight="1">
      <c r="A31" s="97" t="s">
        <v>87</v>
      </c>
      <c r="B31" s="97"/>
      <c r="C31" s="98"/>
      <c r="D31" s="98"/>
      <c r="E31" s="98"/>
      <c r="F31" s="98"/>
      <c r="G31" s="98"/>
      <c r="H31" s="99"/>
      <c r="I31" s="65"/>
      <c r="J31" s="62"/>
      <c r="K31" s="16"/>
      <c r="L31" s="84"/>
    </row>
    <row r="32" spans="1:15" ht="26.25" customHeight="1">
      <c r="A32" s="27"/>
      <c r="B32" s="110" t="s">
        <v>3</v>
      </c>
      <c r="C32" s="26" t="s">
        <v>58</v>
      </c>
      <c r="D32" s="26" t="s">
        <v>59</v>
      </c>
      <c r="E32" s="26" t="s">
        <v>25</v>
      </c>
      <c r="F32" s="26" t="s">
        <v>26</v>
      </c>
      <c r="G32" s="28" t="s">
        <v>35</v>
      </c>
      <c r="H32" s="28" t="s">
        <v>57</v>
      </c>
    </row>
    <row r="33" spans="1:12" ht="12.75" customHeight="1">
      <c r="A33" s="100" t="s">
        <v>88</v>
      </c>
      <c r="B33" s="101">
        <f>B34+B35+B36</f>
        <v>4004.7</v>
      </c>
      <c r="C33" s="101">
        <f t="shared" ref="C33:D33" si="7">C34+C35+C36</f>
        <v>3834.7</v>
      </c>
      <c r="D33" s="101">
        <f t="shared" si="7"/>
        <v>6451.8</v>
      </c>
      <c r="E33" s="101">
        <f>E34+E35</f>
        <v>1000</v>
      </c>
      <c r="F33" s="101">
        <f>F34+F36</f>
        <v>800</v>
      </c>
      <c r="G33" s="102">
        <f>+F33-E33</f>
        <v>-200</v>
      </c>
      <c r="H33" s="102">
        <f>+D33-C33</f>
        <v>2617.1000000000004</v>
      </c>
      <c r="I33" s="62"/>
      <c r="J33" s="62"/>
      <c r="K33" s="58"/>
      <c r="L33" s="84"/>
    </row>
    <row r="34" spans="1:12" ht="12.75" customHeight="1">
      <c r="A34" s="103" t="s">
        <v>99</v>
      </c>
      <c r="B34" s="104">
        <v>3454.7</v>
      </c>
      <c r="C34" s="104">
        <v>3284.7</v>
      </c>
      <c r="D34" s="104">
        <v>4026.8</v>
      </c>
      <c r="E34" s="104">
        <v>500</v>
      </c>
      <c r="F34" s="104">
        <v>500</v>
      </c>
      <c r="G34" s="102">
        <f>+F34-E34</f>
        <v>0</v>
      </c>
      <c r="H34" s="102">
        <f>+D34-C34</f>
        <v>742.10000000000036</v>
      </c>
      <c r="I34" s="62"/>
      <c r="J34" s="42"/>
      <c r="K34" s="84"/>
      <c r="L34" s="84"/>
    </row>
    <row r="35" spans="1:12" ht="12.75" customHeight="1">
      <c r="A35" s="103" t="s">
        <v>100</v>
      </c>
      <c r="B35" s="104">
        <v>100</v>
      </c>
      <c r="C35" s="104">
        <v>100</v>
      </c>
      <c r="D35" s="104">
        <v>1410</v>
      </c>
      <c r="E35" s="104">
        <v>500</v>
      </c>
      <c r="F35" s="104" t="s">
        <v>0</v>
      </c>
      <c r="G35" s="102">
        <f>-E35</f>
        <v>-500</v>
      </c>
      <c r="H35" s="102">
        <f>+D35-C35</f>
        <v>1310</v>
      </c>
      <c r="I35" s="62"/>
      <c r="J35" s="42"/>
      <c r="K35" s="84"/>
      <c r="L35" s="84"/>
    </row>
    <row r="36" spans="1:12" ht="12.75" customHeight="1">
      <c r="A36" s="103" t="s">
        <v>101</v>
      </c>
      <c r="B36" s="104">
        <v>450</v>
      </c>
      <c r="C36" s="104">
        <v>450</v>
      </c>
      <c r="D36" s="104">
        <v>1015</v>
      </c>
      <c r="E36" s="104" t="s">
        <v>0</v>
      </c>
      <c r="F36" s="104">
        <v>300</v>
      </c>
      <c r="G36" s="102">
        <f>F36</f>
        <v>300</v>
      </c>
      <c r="H36" s="102">
        <f>+D36-C36</f>
        <v>565</v>
      </c>
      <c r="I36" s="42"/>
      <c r="J36" s="42"/>
      <c r="K36" s="84"/>
      <c r="L36" s="84"/>
    </row>
    <row r="37" spans="1:12" ht="12.75" customHeight="1">
      <c r="A37" s="103"/>
      <c r="B37" s="104"/>
      <c r="C37" s="104"/>
      <c r="D37" s="104"/>
      <c r="E37" s="104"/>
      <c r="F37" s="104"/>
      <c r="G37" s="102"/>
      <c r="H37" s="102"/>
      <c r="I37" s="42"/>
      <c r="J37" s="42"/>
      <c r="K37" s="84"/>
      <c r="L37" s="84"/>
    </row>
    <row r="38" spans="1:12" ht="12.75" customHeight="1">
      <c r="A38" s="100" t="s">
        <v>94</v>
      </c>
      <c r="B38" s="101">
        <f>B39+B40+B41</f>
        <v>7656.31</v>
      </c>
      <c r="C38" s="101">
        <f t="shared" ref="C38" si="8">C39+C40+C41</f>
        <v>7257.05</v>
      </c>
      <c r="D38" s="101">
        <f>D39+D40+D41</f>
        <v>5886.0901000000013</v>
      </c>
      <c r="E38" s="101">
        <f>E39+E40</f>
        <v>555.49099999999999</v>
      </c>
      <c r="F38" s="101">
        <f>F39+F41</f>
        <v>508.87459999999999</v>
      </c>
      <c r="G38" s="102">
        <f>+F38-E38</f>
        <v>-46.616399999999999</v>
      </c>
      <c r="H38" s="102">
        <f>+D38-C38</f>
        <v>-1370.9598999999989</v>
      </c>
      <c r="I38" s="42"/>
      <c r="J38" s="42"/>
      <c r="K38" s="84"/>
      <c r="L38" s="84"/>
    </row>
    <row r="39" spans="1:12" ht="12.75" customHeight="1">
      <c r="A39" s="103" t="s">
        <v>99</v>
      </c>
      <c r="B39" s="104">
        <v>6906.81</v>
      </c>
      <c r="C39" s="104">
        <v>6507.55</v>
      </c>
      <c r="D39" s="104">
        <v>2833.1660000000002</v>
      </c>
      <c r="E39" s="109">
        <v>151.49100000000001</v>
      </c>
      <c r="F39" s="104">
        <v>123.2766</v>
      </c>
      <c r="G39" s="102">
        <f>+F39-E39</f>
        <v>-28.214400000000012</v>
      </c>
      <c r="H39" s="102">
        <f>+D39-C39</f>
        <v>-3674.384</v>
      </c>
      <c r="I39" s="42"/>
      <c r="J39" s="68"/>
      <c r="K39" s="84"/>
      <c r="L39" s="84"/>
    </row>
    <row r="40" spans="1:12" ht="12.75" customHeight="1">
      <c r="A40" s="103" t="s">
        <v>100</v>
      </c>
      <c r="B40" s="104">
        <v>180.5</v>
      </c>
      <c r="C40" s="104">
        <v>180.5</v>
      </c>
      <c r="D40" s="104">
        <v>1271.1500000000001</v>
      </c>
      <c r="E40" s="109">
        <v>404</v>
      </c>
      <c r="F40" s="109" t="s">
        <v>0</v>
      </c>
      <c r="G40" s="102">
        <f>-E40</f>
        <v>-404</v>
      </c>
      <c r="H40" s="102">
        <f>+D40-C40</f>
        <v>1090.6500000000001</v>
      </c>
      <c r="I40" s="42"/>
      <c r="J40" s="62"/>
      <c r="K40" s="84"/>
      <c r="L40" s="84"/>
    </row>
    <row r="41" spans="1:12" ht="12.75" customHeight="1">
      <c r="A41" s="103" t="s">
        <v>101</v>
      </c>
      <c r="B41" s="104">
        <v>569</v>
      </c>
      <c r="C41" s="104">
        <v>569</v>
      </c>
      <c r="D41" s="104">
        <v>1781.7741000000001</v>
      </c>
      <c r="E41" s="104" t="s">
        <v>0</v>
      </c>
      <c r="F41" s="104">
        <v>385.59800000000001</v>
      </c>
      <c r="G41" s="102">
        <f>F41</f>
        <v>385.59800000000001</v>
      </c>
      <c r="H41" s="102">
        <f>+D41-C41</f>
        <v>1212.7741000000001</v>
      </c>
      <c r="I41" s="68"/>
      <c r="J41" s="62"/>
      <c r="K41" s="84"/>
      <c r="L41" s="84"/>
    </row>
    <row r="42" spans="1:12" ht="12.75" customHeight="1">
      <c r="A42" s="105"/>
      <c r="B42" s="104"/>
      <c r="C42" s="104"/>
      <c r="D42" s="104"/>
      <c r="E42" s="104"/>
      <c r="F42" s="104"/>
      <c r="G42" s="102"/>
      <c r="H42" s="102"/>
      <c r="I42" s="62"/>
      <c r="J42" s="62"/>
      <c r="K42" s="84"/>
      <c r="L42" s="84"/>
    </row>
    <row r="43" spans="1:12" ht="12.75" customHeight="1">
      <c r="A43" s="106" t="s">
        <v>96</v>
      </c>
      <c r="B43" s="101">
        <f>B44+B45+B46</f>
        <v>4793.8</v>
      </c>
      <c r="C43" s="101">
        <f t="shared" ref="C43:D43" si="9">C44+C45+C46</f>
        <v>4656.8999999999996</v>
      </c>
      <c r="D43" s="101">
        <f t="shared" si="9"/>
        <v>4810.3612999999996</v>
      </c>
      <c r="E43" s="101">
        <f>E44+E45</f>
        <v>555.49</v>
      </c>
      <c r="F43" s="101">
        <f>F44+F46</f>
        <v>494.0213</v>
      </c>
      <c r="G43" s="102">
        <f>+F43-E43</f>
        <v>-61.468700000000013</v>
      </c>
      <c r="H43" s="102">
        <f>+D43-C43</f>
        <v>153.46129999999994</v>
      </c>
      <c r="I43" s="62"/>
      <c r="J43" s="62"/>
      <c r="K43" s="84"/>
      <c r="L43" s="84"/>
    </row>
    <row r="44" spans="1:12" ht="12.75" customHeight="1">
      <c r="A44" s="103" t="s">
        <v>99</v>
      </c>
      <c r="B44" s="104">
        <v>4333.8</v>
      </c>
      <c r="C44" s="104">
        <v>4196.8999999999996</v>
      </c>
      <c r="D44" s="104">
        <v>2576.1165999999998</v>
      </c>
      <c r="E44" s="104">
        <v>151.49</v>
      </c>
      <c r="F44" s="104">
        <v>123.2766</v>
      </c>
      <c r="G44" s="102">
        <f>+F44-E44</f>
        <v>-28.213400000000007</v>
      </c>
      <c r="H44" s="102">
        <f>+D44-C44</f>
        <v>-1620.7833999999998</v>
      </c>
      <c r="I44" s="62"/>
      <c r="J44" s="62"/>
      <c r="K44" s="84"/>
      <c r="L44" s="84"/>
    </row>
    <row r="45" spans="1:12" ht="12.75" customHeight="1">
      <c r="A45" s="103" t="s">
        <v>100</v>
      </c>
      <c r="B45" s="104">
        <v>50</v>
      </c>
      <c r="C45" s="104">
        <v>50</v>
      </c>
      <c r="D45" s="104">
        <v>828.5</v>
      </c>
      <c r="E45" s="104">
        <v>404</v>
      </c>
      <c r="F45" s="104" t="s">
        <v>0</v>
      </c>
      <c r="G45" s="102">
        <f>-E45</f>
        <v>-404</v>
      </c>
      <c r="H45" s="102">
        <f>+D45-C45</f>
        <v>778.5</v>
      </c>
      <c r="I45" s="62"/>
      <c r="J45" s="62"/>
      <c r="K45" s="84"/>
      <c r="L45" s="84"/>
    </row>
    <row r="46" spans="1:12" ht="12.75" customHeight="1">
      <c r="A46" s="103" t="s">
        <v>101</v>
      </c>
      <c r="B46" s="104">
        <v>410</v>
      </c>
      <c r="C46" s="104">
        <v>410</v>
      </c>
      <c r="D46" s="104">
        <v>1405.7447</v>
      </c>
      <c r="E46" s="104" t="s">
        <v>0</v>
      </c>
      <c r="F46" s="104">
        <v>370.74470000000002</v>
      </c>
      <c r="G46" s="102">
        <f>F46</f>
        <v>370.74470000000002</v>
      </c>
      <c r="H46" s="102">
        <f>+D46-C46</f>
        <v>995.74469999999997</v>
      </c>
      <c r="I46" s="62"/>
      <c r="J46" s="62"/>
      <c r="K46" s="84"/>
      <c r="L46" s="84"/>
    </row>
    <row r="47" spans="1:12" ht="12.75" customHeight="1">
      <c r="A47" s="105"/>
      <c r="B47" s="104"/>
      <c r="C47" s="104"/>
      <c r="D47" s="104"/>
      <c r="E47" s="104"/>
      <c r="F47" s="104"/>
      <c r="G47" s="102"/>
      <c r="H47" s="102"/>
      <c r="I47" s="62"/>
      <c r="J47" s="62"/>
      <c r="K47" s="84"/>
      <c r="L47" s="84"/>
    </row>
    <row r="48" spans="1:12" ht="12.75" customHeight="1">
      <c r="A48" s="106" t="s">
        <v>97</v>
      </c>
      <c r="B48" s="114">
        <v>14.41</v>
      </c>
      <c r="C48" s="114">
        <v>14.56</v>
      </c>
      <c r="D48" s="114">
        <v>15.848178038546928</v>
      </c>
      <c r="E48" s="114">
        <v>15.71</v>
      </c>
      <c r="F48" s="114">
        <v>16.977197964704949</v>
      </c>
      <c r="G48" s="113">
        <f>+F48-E48</f>
        <v>1.2671979647049483</v>
      </c>
      <c r="H48" s="113">
        <f>+D48-C48</f>
        <v>1.2881780385469277</v>
      </c>
      <c r="I48" s="62"/>
      <c r="J48" s="62"/>
      <c r="K48" s="84"/>
      <c r="L48" s="84"/>
    </row>
    <row r="49" spans="1:12" ht="12.75" customHeight="1">
      <c r="A49" s="103" t="s">
        <v>99</v>
      </c>
      <c r="B49" s="115">
        <v>13.91</v>
      </c>
      <c r="C49" s="115">
        <v>13.87</v>
      </c>
      <c r="D49" s="115">
        <v>15.469317139132873</v>
      </c>
      <c r="E49" s="115">
        <v>15.68</v>
      </c>
      <c r="F49" s="115">
        <v>15.59</v>
      </c>
      <c r="G49" s="113">
        <f>+F49-E49</f>
        <v>-8.9999999999999858E-2</v>
      </c>
      <c r="H49" s="113">
        <f>+D49-C49</f>
        <v>1.5993171391328733</v>
      </c>
      <c r="I49" s="62"/>
      <c r="J49" s="68"/>
      <c r="K49" s="84"/>
      <c r="L49" s="84"/>
    </row>
    <row r="50" spans="1:12" ht="12.75" customHeight="1">
      <c r="A50" s="103" t="s">
        <v>100</v>
      </c>
      <c r="B50" s="115">
        <v>16.350000000000001</v>
      </c>
      <c r="C50" s="115">
        <v>16.350000000000001</v>
      </c>
      <c r="D50" s="115">
        <v>16.2775</v>
      </c>
      <c r="E50" s="115">
        <v>15.72</v>
      </c>
      <c r="F50" s="115" t="s">
        <v>0</v>
      </c>
      <c r="G50" s="113">
        <f>-E50</f>
        <v>-15.72</v>
      </c>
      <c r="H50" s="113">
        <f>+D50-C50</f>
        <v>-7.2500000000001563E-2</v>
      </c>
      <c r="I50" s="62"/>
    </row>
    <row r="51" spans="1:12" ht="12.75" customHeight="1">
      <c r="A51" s="103" t="s">
        <v>101</v>
      </c>
      <c r="B51" s="115">
        <v>19.59</v>
      </c>
      <c r="C51" s="115">
        <v>19.59</v>
      </c>
      <c r="D51" s="115">
        <v>17.72582827568521</v>
      </c>
      <c r="E51" s="114" t="s">
        <v>0</v>
      </c>
      <c r="F51" s="115">
        <v>17.641656551370421</v>
      </c>
      <c r="G51" s="113">
        <f>F51</f>
        <v>17.641656551370421</v>
      </c>
      <c r="H51" s="113">
        <f>+D51-C51</f>
        <v>-1.8641717243147902</v>
      </c>
      <c r="I51" s="68"/>
      <c r="J51" s="62"/>
      <c r="K51" s="60"/>
      <c r="L51" s="60"/>
    </row>
    <row r="52" spans="1:12" ht="12.75" customHeight="1">
      <c r="A52" s="30"/>
      <c r="B52" s="64"/>
      <c r="C52" s="64"/>
      <c r="D52" s="64"/>
      <c r="E52" s="64"/>
      <c r="F52" s="64"/>
      <c r="G52" s="41"/>
      <c r="H52" s="41"/>
      <c r="I52" s="62"/>
      <c r="J52" s="62"/>
      <c r="K52" s="60"/>
      <c r="L52" s="60"/>
    </row>
    <row r="53" spans="1:12" ht="12.75" customHeight="1">
      <c r="A53" s="30"/>
      <c r="B53" s="64"/>
      <c r="C53" s="64"/>
      <c r="D53" s="64"/>
      <c r="E53" s="64"/>
      <c r="F53" s="64"/>
      <c r="G53" s="41"/>
      <c r="H53" s="41"/>
      <c r="I53" s="62"/>
      <c r="J53" s="62"/>
      <c r="K53" s="60"/>
      <c r="L53" s="60"/>
    </row>
  </sheetData>
  <phoneticPr fontId="6" type="noConversion"/>
  <pageMargins left="0.74803149606299213" right="0.23622047244094491" top="0.6692913385826772" bottom="0.23622047244094491" header="0.59055118110236227" footer="0.19685039370078741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opLeftCell="A3" workbookViewId="0">
      <selection activeCell="H30" sqref="H30"/>
    </sheetView>
  </sheetViews>
  <sheetFormatPr defaultRowHeight="11.25"/>
  <cols>
    <col min="1" max="1" width="27.28515625" style="2" customWidth="1"/>
    <col min="2" max="2" width="10.7109375" style="2" customWidth="1"/>
    <col min="3" max="4" width="11.140625" style="2" customWidth="1"/>
    <col min="5" max="8" width="10.7109375" style="2" customWidth="1"/>
    <col min="9" max="9" width="9" style="2" customWidth="1"/>
    <col min="10" max="10" width="11.140625" style="2" customWidth="1"/>
    <col min="11" max="16384" width="9.140625" style="2"/>
  </cols>
  <sheetData>
    <row r="1" spans="1:15" ht="12.75" hidden="1" customHeight="1">
      <c r="A1" s="33" t="s">
        <v>1</v>
      </c>
      <c r="B1" s="49">
        <v>0</v>
      </c>
      <c r="C1" s="47">
        <v>0</v>
      </c>
      <c r="D1" s="49">
        <v>0</v>
      </c>
      <c r="E1" s="49"/>
      <c r="F1" s="49"/>
      <c r="G1" s="41">
        <f>F1-E1</f>
        <v>0</v>
      </c>
      <c r="H1" s="41">
        <f>+D1-C1</f>
        <v>0</v>
      </c>
      <c r="I1"/>
      <c r="K1" s="2" t="b">
        <f>B1=C1</f>
        <v>1</v>
      </c>
      <c r="M1" s="51"/>
      <c r="N1" s="51"/>
      <c r="O1" s="51"/>
    </row>
    <row r="2" spans="1:15" ht="12.75" hidden="1" customHeight="1">
      <c r="A2" s="33" t="s">
        <v>2</v>
      </c>
      <c r="B2" s="49">
        <v>0</v>
      </c>
      <c r="C2" s="47">
        <v>0</v>
      </c>
      <c r="D2" s="49">
        <v>0</v>
      </c>
      <c r="E2" s="49"/>
      <c r="F2" s="49"/>
      <c r="G2" s="41">
        <f>F2-E2</f>
        <v>0</v>
      </c>
      <c r="H2" s="41">
        <f>+D2-C2</f>
        <v>0</v>
      </c>
      <c r="I2"/>
      <c r="K2" s="2" t="b">
        <f>B2=C2</f>
        <v>1</v>
      </c>
      <c r="M2" s="51"/>
      <c r="N2" s="51"/>
      <c r="O2" s="51"/>
    </row>
    <row r="3" spans="1:15" ht="15" customHeight="1">
      <c r="C3" s="8"/>
    </row>
    <row r="4" spans="1:15" ht="15" customHeight="1">
      <c r="A4" s="20" t="s">
        <v>102</v>
      </c>
      <c r="B4" s="1"/>
      <c r="J4"/>
    </row>
    <row r="5" spans="1:15" s="5" customFormat="1" ht="12.75" customHeight="1">
      <c r="A5" s="4" t="s">
        <v>103</v>
      </c>
      <c r="B5" s="4"/>
      <c r="C5" s="6"/>
      <c r="D5" s="6"/>
      <c r="E5" s="6"/>
      <c r="F5" s="6"/>
      <c r="G5" s="6"/>
      <c r="K5" s="77"/>
    </row>
    <row r="6" spans="1:15" ht="26.25" customHeight="1">
      <c r="A6" s="27"/>
      <c r="B6" s="110" t="s">
        <v>3</v>
      </c>
      <c r="C6" s="26" t="s">
        <v>58</v>
      </c>
      <c r="D6" s="26" t="s">
        <v>59</v>
      </c>
      <c r="E6" s="26" t="s">
        <v>25</v>
      </c>
      <c r="F6" s="26" t="s">
        <v>26</v>
      </c>
      <c r="G6" s="28" t="s">
        <v>35</v>
      </c>
      <c r="H6" s="28" t="s">
        <v>57</v>
      </c>
      <c r="I6" s="15"/>
      <c r="J6" s="65"/>
      <c r="K6" s="65"/>
      <c r="L6" s="84"/>
      <c r="M6" s="60"/>
    </row>
    <row r="7" spans="1:15" ht="12.75" customHeight="1">
      <c r="A7" s="63" t="s">
        <v>62</v>
      </c>
      <c r="B7" s="37">
        <v>6.7720929902876366</v>
      </c>
      <c r="C7" s="37">
        <v>6.4937529466391801</v>
      </c>
      <c r="D7" s="37">
        <v>9.1678146679658621</v>
      </c>
      <c r="E7" s="37">
        <v>8.8699999999999992</v>
      </c>
      <c r="F7" s="37">
        <v>8.4908419418923398</v>
      </c>
      <c r="G7" s="41">
        <f>F7-E7</f>
        <v>-0.37915805810765946</v>
      </c>
      <c r="H7" s="41">
        <f>+D7-C7</f>
        <v>2.674061721326682</v>
      </c>
      <c r="I7" s="65"/>
      <c r="J7" s="42"/>
      <c r="K7" s="42"/>
      <c r="L7" s="65"/>
      <c r="M7" s="65"/>
    </row>
    <row r="8" spans="1:15" ht="12.75" customHeight="1">
      <c r="A8" s="30" t="s">
        <v>104</v>
      </c>
      <c r="B8" s="16">
        <v>6.7502009435852708</v>
      </c>
      <c r="C8" s="16">
        <v>6.4818864909589706</v>
      </c>
      <c r="D8" s="16">
        <v>8.935019418787606</v>
      </c>
      <c r="E8" s="16">
        <v>8.1630659714189111</v>
      </c>
      <c r="F8" s="16">
        <v>8.5927828587173298</v>
      </c>
      <c r="G8" s="41">
        <f>F8-E8</f>
        <v>0.42971688729841873</v>
      </c>
      <c r="H8" s="41">
        <f>+D8-C8</f>
        <v>2.4531329278286353</v>
      </c>
      <c r="I8" s="42"/>
      <c r="J8" s="62"/>
      <c r="K8" s="62"/>
      <c r="L8" s="42"/>
      <c r="M8" s="42"/>
    </row>
    <row r="9" spans="1:15" ht="12.75" customHeight="1">
      <c r="A9" s="30" t="s">
        <v>105</v>
      </c>
      <c r="B9" s="16">
        <v>6.8023780756214904</v>
      </c>
      <c r="C9" s="16">
        <v>6.5270172616971402</v>
      </c>
      <c r="D9" s="16">
        <v>9.1223722609118383</v>
      </c>
      <c r="E9" s="16">
        <v>8.6993121625349019</v>
      </c>
      <c r="F9" s="16">
        <v>8.4646127626379997</v>
      </c>
      <c r="G9" s="41">
        <f>F9-E9</f>
        <v>-0.23469939989690225</v>
      </c>
      <c r="H9" s="41">
        <f>+D9-C9</f>
        <v>2.595354999214698</v>
      </c>
      <c r="I9" s="62"/>
      <c r="J9" s="62"/>
      <c r="K9" s="62"/>
      <c r="L9" s="62"/>
      <c r="M9" s="62"/>
    </row>
    <row r="10" spans="1:15" ht="12.75" customHeight="1">
      <c r="A10" s="30" t="s">
        <v>106</v>
      </c>
      <c r="B10" s="16">
        <v>7.6655854447411969</v>
      </c>
      <c r="C10" s="16">
        <v>7.3637917555239847</v>
      </c>
      <c r="D10" s="16">
        <v>9.5820035021469927</v>
      </c>
      <c r="E10" s="16">
        <v>10</v>
      </c>
      <c r="F10" s="16" t="s">
        <v>0</v>
      </c>
      <c r="G10" s="41">
        <f>-E10</f>
        <v>-10</v>
      </c>
      <c r="H10" s="41">
        <f>+D10-C10</f>
        <v>2.218211746623008</v>
      </c>
      <c r="I10" s="62"/>
      <c r="J10" s="62"/>
      <c r="K10" s="62"/>
      <c r="L10" s="62"/>
      <c r="M10" s="62"/>
    </row>
    <row r="11" spans="1:15" ht="12.75" customHeight="1">
      <c r="A11" s="30" t="s">
        <v>107</v>
      </c>
      <c r="B11" s="16">
        <v>9.4744655239384521</v>
      </c>
      <c r="C11" s="16">
        <v>8</v>
      </c>
      <c r="D11" s="16">
        <v>9.5</v>
      </c>
      <c r="E11" s="70" t="s">
        <v>0</v>
      </c>
      <c r="F11" s="70" t="s">
        <v>0</v>
      </c>
      <c r="G11" s="41" t="s">
        <v>0</v>
      </c>
      <c r="H11" s="41">
        <f>+D11-C11</f>
        <v>1.5</v>
      </c>
      <c r="I11" s="62"/>
      <c r="J11" s="42"/>
      <c r="K11" s="42"/>
      <c r="L11" s="62"/>
      <c r="M11" s="62"/>
    </row>
    <row r="12" spans="1:15" ht="12.75" customHeight="1">
      <c r="A12" s="30" t="s">
        <v>108</v>
      </c>
      <c r="B12" s="59" t="s">
        <v>0</v>
      </c>
      <c r="C12" s="59" t="s">
        <v>0</v>
      </c>
      <c r="D12" s="59" t="s">
        <v>0</v>
      </c>
      <c r="E12" s="59" t="s">
        <v>0</v>
      </c>
      <c r="F12" s="59" t="s">
        <v>0</v>
      </c>
      <c r="G12" s="41" t="s">
        <v>0</v>
      </c>
      <c r="H12" s="41" t="s">
        <v>0</v>
      </c>
      <c r="I12" s="42"/>
      <c r="J12" s="42"/>
      <c r="K12" s="42"/>
      <c r="L12" s="42"/>
      <c r="M12" s="42"/>
    </row>
    <row r="13" spans="1:15" ht="12.75" customHeight="1">
      <c r="A13" s="30" t="s">
        <v>109</v>
      </c>
      <c r="B13" s="59" t="s">
        <v>0</v>
      </c>
      <c r="C13" s="59" t="s">
        <v>0</v>
      </c>
      <c r="D13" s="59" t="s">
        <v>0</v>
      </c>
      <c r="E13" s="59" t="s">
        <v>0</v>
      </c>
      <c r="F13" s="59" t="s">
        <v>0</v>
      </c>
      <c r="G13" s="41" t="s">
        <v>0</v>
      </c>
      <c r="H13" s="41" t="s">
        <v>0</v>
      </c>
      <c r="I13" s="42"/>
      <c r="J13" s="42"/>
      <c r="K13" s="42"/>
      <c r="L13" s="42"/>
      <c r="M13" s="42"/>
    </row>
    <row r="14" spans="1:15" ht="12.75" customHeight="1">
      <c r="A14" s="30" t="s">
        <v>110</v>
      </c>
      <c r="B14" s="59" t="s">
        <v>0</v>
      </c>
      <c r="C14" s="59" t="s">
        <v>0</v>
      </c>
      <c r="D14" s="59" t="s">
        <v>0</v>
      </c>
      <c r="E14" s="59" t="s">
        <v>0</v>
      </c>
      <c r="F14" s="59" t="s">
        <v>0</v>
      </c>
      <c r="G14" s="41" t="s">
        <v>0</v>
      </c>
      <c r="H14" s="41" t="s">
        <v>0</v>
      </c>
      <c r="I14" s="42"/>
      <c r="J14" s="42"/>
      <c r="K14" s="42"/>
      <c r="L14" s="42"/>
      <c r="M14" s="42"/>
    </row>
    <row r="15" spans="1:15" ht="12.75" customHeight="1">
      <c r="A15" s="30" t="s">
        <v>111</v>
      </c>
      <c r="B15" s="59" t="s">
        <v>0</v>
      </c>
      <c r="C15" s="59" t="s">
        <v>0</v>
      </c>
      <c r="D15" s="59" t="s">
        <v>0</v>
      </c>
      <c r="E15" s="59" t="s">
        <v>0</v>
      </c>
      <c r="F15" s="59" t="s">
        <v>0</v>
      </c>
      <c r="G15" s="41" t="s">
        <v>0</v>
      </c>
      <c r="H15" s="41" t="s">
        <v>0</v>
      </c>
      <c r="I15" s="42"/>
      <c r="J15" s="42"/>
      <c r="K15" s="42"/>
      <c r="L15" s="42"/>
      <c r="M15" s="42"/>
    </row>
    <row r="16" spans="1:15" ht="12.75" customHeight="1">
      <c r="A16" s="30" t="s">
        <v>112</v>
      </c>
      <c r="B16" s="59" t="s">
        <v>0</v>
      </c>
      <c r="C16" s="59" t="s">
        <v>0</v>
      </c>
      <c r="D16" s="59" t="s">
        <v>0</v>
      </c>
      <c r="E16" s="59" t="s">
        <v>0</v>
      </c>
      <c r="F16" s="59" t="s">
        <v>0</v>
      </c>
      <c r="G16" s="41" t="s">
        <v>0</v>
      </c>
      <c r="H16" s="41" t="s">
        <v>0</v>
      </c>
      <c r="I16" s="42"/>
      <c r="J16" s="68"/>
      <c r="K16" s="65"/>
      <c r="L16" s="42"/>
      <c r="M16" s="42"/>
    </row>
    <row r="17" spans="1:13" ht="12.75" customHeight="1">
      <c r="A17" s="63" t="s">
        <v>113</v>
      </c>
      <c r="B17" s="53">
        <v>10.548093168631008</v>
      </c>
      <c r="C17" s="53">
        <v>9.2227753634028407</v>
      </c>
      <c r="D17" s="53">
        <v>15</v>
      </c>
      <c r="E17" s="53">
        <v>12</v>
      </c>
      <c r="F17" s="53" t="s">
        <v>0</v>
      </c>
      <c r="G17" s="41">
        <f>-E17</f>
        <v>-12</v>
      </c>
      <c r="H17" s="41">
        <f>D17-C17</f>
        <v>5.7772246365971593</v>
      </c>
      <c r="I17" s="68"/>
      <c r="J17" s="62"/>
      <c r="K17" s="42"/>
      <c r="L17" s="68"/>
      <c r="M17" s="68"/>
    </row>
    <row r="18" spans="1:13" ht="12.75" customHeight="1">
      <c r="A18" s="30" t="s">
        <v>104</v>
      </c>
      <c r="B18" s="64" t="s">
        <v>0</v>
      </c>
      <c r="C18" s="64" t="s">
        <v>0</v>
      </c>
      <c r="D18" s="64" t="s">
        <v>0</v>
      </c>
      <c r="E18" s="64" t="s">
        <v>0</v>
      </c>
      <c r="F18" s="64" t="s">
        <v>0</v>
      </c>
      <c r="G18" s="41" t="s">
        <v>0</v>
      </c>
      <c r="H18" s="41" t="s">
        <v>0</v>
      </c>
      <c r="I18" s="62"/>
      <c r="J18" s="62"/>
      <c r="K18" s="62"/>
      <c r="L18" s="62"/>
      <c r="M18" s="62"/>
    </row>
    <row r="19" spans="1:13" ht="12.75" customHeight="1">
      <c r="A19" s="30" t="s">
        <v>105</v>
      </c>
      <c r="B19" s="64">
        <v>7</v>
      </c>
      <c r="C19" s="64">
        <v>7</v>
      </c>
      <c r="D19" s="64" t="s">
        <v>0</v>
      </c>
      <c r="E19" s="64" t="s">
        <v>0</v>
      </c>
      <c r="F19" s="64" t="s">
        <v>0</v>
      </c>
      <c r="G19" s="41" t="s">
        <v>0</v>
      </c>
      <c r="H19" s="41">
        <f>-C19</f>
        <v>-7</v>
      </c>
      <c r="I19" s="62"/>
      <c r="J19" s="62"/>
      <c r="K19" s="62"/>
      <c r="L19" s="62"/>
      <c r="M19" s="62"/>
    </row>
    <row r="20" spans="1:13" ht="12.75" customHeight="1">
      <c r="A20" s="30" t="s">
        <v>106</v>
      </c>
      <c r="B20" s="64">
        <v>11.75</v>
      </c>
      <c r="C20" s="64">
        <v>9.5</v>
      </c>
      <c r="D20" s="64">
        <v>15</v>
      </c>
      <c r="E20" s="64" t="s">
        <v>0</v>
      </c>
      <c r="F20" s="64" t="s">
        <v>0</v>
      </c>
      <c r="G20" s="41" t="s">
        <v>0</v>
      </c>
      <c r="H20" s="41">
        <f>D20-C20</f>
        <v>5.5</v>
      </c>
      <c r="I20" s="62"/>
      <c r="J20" s="62"/>
      <c r="K20" s="62"/>
      <c r="L20" s="62"/>
      <c r="M20" s="62"/>
    </row>
    <row r="21" spans="1:13" ht="12.75" customHeight="1">
      <c r="A21" s="30" t="s">
        <v>107</v>
      </c>
      <c r="B21" s="64" t="s">
        <v>0</v>
      </c>
      <c r="C21" s="64" t="s">
        <v>0</v>
      </c>
      <c r="D21" s="64" t="s">
        <v>0</v>
      </c>
      <c r="E21" s="64" t="s">
        <v>0</v>
      </c>
      <c r="F21" s="64" t="s">
        <v>0</v>
      </c>
      <c r="G21" s="41" t="s">
        <v>0</v>
      </c>
      <c r="H21" s="41" t="s">
        <v>0</v>
      </c>
      <c r="I21" s="62"/>
      <c r="J21" s="62"/>
      <c r="K21" s="42"/>
      <c r="L21" s="62"/>
      <c r="M21" s="62"/>
    </row>
    <row r="22" spans="1:13" ht="12.75" customHeight="1">
      <c r="A22" s="30" t="s">
        <v>108</v>
      </c>
      <c r="B22" s="58" t="s">
        <v>0</v>
      </c>
      <c r="C22" s="58" t="s">
        <v>0</v>
      </c>
      <c r="D22" s="58">
        <v>12</v>
      </c>
      <c r="E22" s="58">
        <v>12</v>
      </c>
      <c r="F22" s="58" t="s">
        <v>0</v>
      </c>
      <c r="G22" s="41">
        <f>-E22</f>
        <v>-12</v>
      </c>
      <c r="H22" s="41">
        <f>D22</f>
        <v>12</v>
      </c>
      <c r="I22" s="62"/>
      <c r="J22" s="62"/>
      <c r="K22" s="42"/>
      <c r="L22" s="62"/>
      <c r="M22" s="62"/>
    </row>
    <row r="23" spans="1:13" ht="12.75" customHeight="1">
      <c r="A23" s="30" t="s">
        <v>109</v>
      </c>
      <c r="B23" s="59" t="s">
        <v>0</v>
      </c>
      <c r="C23" s="59" t="s">
        <v>0</v>
      </c>
      <c r="D23" s="59" t="s">
        <v>0</v>
      </c>
      <c r="E23" s="59" t="s">
        <v>0</v>
      </c>
      <c r="F23" s="59" t="s">
        <v>0</v>
      </c>
      <c r="G23" s="41" t="s">
        <v>0</v>
      </c>
      <c r="H23" s="41" t="s">
        <v>0</v>
      </c>
      <c r="I23" s="62"/>
      <c r="J23" s="62"/>
      <c r="K23" s="42"/>
      <c r="L23" s="62"/>
      <c r="M23" s="62"/>
    </row>
    <row r="24" spans="1:13" ht="12.75" customHeight="1">
      <c r="A24" s="30" t="s">
        <v>110</v>
      </c>
      <c r="B24" s="64">
        <v>7.5036978191560397</v>
      </c>
      <c r="C24" s="64">
        <v>7.5036978191560397</v>
      </c>
      <c r="D24" s="64">
        <v>18</v>
      </c>
      <c r="E24" s="58" t="s">
        <v>0</v>
      </c>
      <c r="F24" s="58" t="s">
        <v>0</v>
      </c>
      <c r="G24" s="41" t="s">
        <v>0</v>
      </c>
      <c r="H24" s="41">
        <f>D24-C24</f>
        <v>10.49630218084396</v>
      </c>
      <c r="I24" s="62"/>
      <c r="J24" s="62"/>
      <c r="K24" s="42"/>
      <c r="L24" s="62"/>
      <c r="M24" s="62"/>
    </row>
    <row r="25" spans="1:13" ht="12.75" customHeight="1">
      <c r="A25" s="30" t="s">
        <v>111</v>
      </c>
      <c r="B25" s="64">
        <v>9.75</v>
      </c>
      <c r="C25" s="64">
        <v>9.75</v>
      </c>
      <c r="D25" s="64" t="s">
        <v>0</v>
      </c>
      <c r="E25" s="58" t="s">
        <v>0</v>
      </c>
      <c r="F25" s="58" t="s">
        <v>0</v>
      </c>
      <c r="G25" s="41" t="s">
        <v>0</v>
      </c>
      <c r="H25" s="41">
        <f>-C25</f>
        <v>-9.75</v>
      </c>
      <c r="I25" s="62"/>
      <c r="J25" s="62"/>
      <c r="K25" s="42"/>
      <c r="L25" s="62"/>
      <c r="M25" s="62"/>
    </row>
    <row r="26" spans="1:13" ht="12.75" customHeight="1">
      <c r="A26" s="30" t="s">
        <v>112</v>
      </c>
      <c r="B26" s="58" t="s">
        <v>0</v>
      </c>
      <c r="C26" s="58" t="s">
        <v>0</v>
      </c>
      <c r="D26" s="59" t="s">
        <v>0</v>
      </c>
      <c r="E26" s="59" t="s">
        <v>0</v>
      </c>
      <c r="F26" s="59" t="s">
        <v>0</v>
      </c>
      <c r="G26" s="41" t="s">
        <v>0</v>
      </c>
      <c r="H26" s="41" t="s">
        <v>0</v>
      </c>
      <c r="I26" s="62"/>
      <c r="J26" s="68"/>
      <c r="K26" s="68"/>
      <c r="L26" s="62"/>
      <c r="M26" s="62"/>
    </row>
    <row r="27" spans="1:13" ht="12.75" customHeight="1">
      <c r="A27" s="63" t="s">
        <v>114</v>
      </c>
      <c r="B27" s="53">
        <v>0.5</v>
      </c>
      <c r="C27" s="53" t="s">
        <v>0</v>
      </c>
      <c r="D27" s="53">
        <v>1.405653102541816</v>
      </c>
      <c r="E27" s="53" t="s">
        <v>0</v>
      </c>
      <c r="F27" s="53" t="s">
        <v>0</v>
      </c>
      <c r="G27" s="53" t="s">
        <v>0</v>
      </c>
      <c r="H27" s="41">
        <f>D27</f>
        <v>1.405653102541816</v>
      </c>
      <c r="I27" s="68"/>
      <c r="J27" s="62"/>
      <c r="K27" s="62"/>
      <c r="L27" s="68"/>
      <c r="M27" s="68"/>
    </row>
    <row r="28" spans="1:13" ht="12.75" customHeight="1">
      <c r="A28" s="30" t="s">
        <v>104</v>
      </c>
      <c r="B28" s="64" t="s">
        <v>0</v>
      </c>
      <c r="C28" s="64" t="s">
        <v>0</v>
      </c>
      <c r="D28" s="64" t="s">
        <v>0</v>
      </c>
      <c r="E28" s="64" t="s">
        <v>0</v>
      </c>
      <c r="F28" s="64" t="s">
        <v>0</v>
      </c>
      <c r="G28" s="64" t="s">
        <v>0</v>
      </c>
      <c r="H28" s="41" t="s">
        <v>0</v>
      </c>
      <c r="I28" s="62"/>
      <c r="J28" s="62"/>
      <c r="K28" s="62"/>
      <c r="L28" s="62"/>
      <c r="M28" s="62"/>
    </row>
    <row r="29" spans="1:13" ht="12.75" customHeight="1">
      <c r="A29" s="30" t="s">
        <v>105</v>
      </c>
      <c r="B29" s="64">
        <v>0.5</v>
      </c>
      <c r="C29" s="64" t="s">
        <v>0</v>
      </c>
      <c r="D29" s="64">
        <v>1.405653102541816</v>
      </c>
      <c r="E29" s="64" t="s">
        <v>0</v>
      </c>
      <c r="F29" s="64" t="s">
        <v>0</v>
      </c>
      <c r="G29" s="64" t="s">
        <v>0</v>
      </c>
      <c r="H29" s="41">
        <f>D29</f>
        <v>1.405653102541816</v>
      </c>
      <c r="I29" s="62"/>
      <c r="J29" s="62"/>
      <c r="K29" s="62"/>
      <c r="L29" s="62"/>
      <c r="M29" s="62"/>
    </row>
    <row r="30" spans="1:13" ht="12.75" customHeight="1">
      <c r="A30" s="30" t="s">
        <v>106</v>
      </c>
      <c r="B30" s="64" t="s">
        <v>0</v>
      </c>
      <c r="C30" s="64" t="s">
        <v>0</v>
      </c>
      <c r="D30" s="64" t="s">
        <v>0</v>
      </c>
      <c r="E30" s="64" t="s">
        <v>0</v>
      </c>
      <c r="F30" s="64" t="s">
        <v>0</v>
      </c>
      <c r="G30" s="64" t="s">
        <v>0</v>
      </c>
      <c r="H30" s="41" t="s">
        <v>0</v>
      </c>
      <c r="I30" s="62"/>
      <c r="J30" s="62"/>
      <c r="K30" s="62"/>
      <c r="L30" s="62"/>
      <c r="M30" s="62"/>
    </row>
    <row r="31" spans="1:13" ht="12.75" customHeight="1">
      <c r="A31" s="30" t="s">
        <v>107</v>
      </c>
      <c r="B31" s="64" t="s">
        <v>0</v>
      </c>
      <c r="C31" s="64" t="s">
        <v>0</v>
      </c>
      <c r="D31" s="64" t="s">
        <v>0</v>
      </c>
      <c r="E31" s="64" t="s">
        <v>0</v>
      </c>
      <c r="F31" s="64" t="s">
        <v>0</v>
      </c>
      <c r="G31" s="64" t="s">
        <v>0</v>
      </c>
      <c r="H31" s="41" t="s">
        <v>0</v>
      </c>
      <c r="I31" s="62"/>
      <c r="J31" s="62"/>
      <c r="K31" s="62"/>
      <c r="L31" s="62"/>
      <c r="M31" s="62"/>
    </row>
    <row r="32" spans="1:13" ht="12.75" customHeight="1">
      <c r="A32" s="30" t="s">
        <v>108</v>
      </c>
      <c r="B32" s="58" t="s">
        <v>0</v>
      </c>
      <c r="C32" s="58" t="s">
        <v>0</v>
      </c>
      <c r="D32" s="58" t="s">
        <v>0</v>
      </c>
      <c r="E32" s="58" t="s">
        <v>0</v>
      </c>
      <c r="F32" s="58" t="s">
        <v>0</v>
      </c>
      <c r="G32" s="58" t="s">
        <v>0</v>
      </c>
      <c r="H32" s="41" t="s">
        <v>0</v>
      </c>
      <c r="I32" s="62"/>
      <c r="J32" s="62"/>
      <c r="K32" s="62"/>
      <c r="L32" s="62"/>
      <c r="M32" s="62"/>
    </row>
    <row r="33" spans="1:13" ht="12.75" customHeight="1">
      <c r="A33" s="30" t="s">
        <v>109</v>
      </c>
      <c r="B33" s="59" t="s">
        <v>0</v>
      </c>
      <c r="C33" s="59" t="s">
        <v>0</v>
      </c>
      <c r="D33" s="59" t="s">
        <v>0</v>
      </c>
      <c r="E33" s="59" t="s">
        <v>0</v>
      </c>
      <c r="F33" s="59" t="s">
        <v>0</v>
      </c>
      <c r="G33" s="59" t="s">
        <v>0</v>
      </c>
      <c r="H33" s="41" t="s">
        <v>0</v>
      </c>
      <c r="I33" s="62"/>
      <c r="J33" s="62"/>
      <c r="K33" s="62"/>
      <c r="L33" s="62"/>
      <c r="M33" s="62"/>
    </row>
    <row r="34" spans="1:13" ht="12.75" customHeight="1">
      <c r="A34" s="30" t="s">
        <v>110</v>
      </c>
      <c r="B34" s="58" t="s">
        <v>0</v>
      </c>
      <c r="C34" s="58" t="s">
        <v>0</v>
      </c>
      <c r="D34" s="58" t="s">
        <v>0</v>
      </c>
      <c r="E34" s="58" t="s">
        <v>0</v>
      </c>
      <c r="F34" s="58" t="s">
        <v>0</v>
      </c>
      <c r="G34" s="58" t="s">
        <v>0</v>
      </c>
      <c r="H34" s="41" t="s">
        <v>0</v>
      </c>
      <c r="I34" s="62"/>
      <c r="J34" s="62"/>
      <c r="K34" s="62"/>
      <c r="L34" s="62"/>
      <c r="M34" s="62"/>
    </row>
    <row r="35" spans="1:13" ht="12.75" customHeight="1">
      <c r="A35" s="30" t="s">
        <v>111</v>
      </c>
      <c r="B35" s="59" t="s">
        <v>0</v>
      </c>
      <c r="C35" s="59" t="s">
        <v>0</v>
      </c>
      <c r="D35" s="59" t="s">
        <v>0</v>
      </c>
      <c r="E35" s="59" t="s">
        <v>0</v>
      </c>
      <c r="F35" s="59" t="s">
        <v>0</v>
      </c>
      <c r="G35" s="59" t="s">
        <v>0</v>
      </c>
      <c r="H35" s="41" t="s">
        <v>0</v>
      </c>
      <c r="I35" s="62"/>
      <c r="J35" s="62"/>
      <c r="K35" s="62"/>
      <c r="L35" s="62"/>
      <c r="M35" s="62"/>
    </row>
    <row r="36" spans="1:13" ht="12.75" customHeight="1">
      <c r="A36" s="30" t="s">
        <v>112</v>
      </c>
      <c r="B36" s="59" t="s">
        <v>0</v>
      </c>
      <c r="C36" s="59" t="s">
        <v>0</v>
      </c>
      <c r="D36" s="59" t="s">
        <v>0</v>
      </c>
      <c r="E36" s="59" t="s">
        <v>0</v>
      </c>
      <c r="F36" s="59" t="s">
        <v>0</v>
      </c>
      <c r="G36" s="59" t="s">
        <v>0</v>
      </c>
      <c r="H36" s="41" t="s">
        <v>0</v>
      </c>
      <c r="I36" s="62"/>
      <c r="L36" s="62"/>
      <c r="M36" s="62"/>
    </row>
  </sheetData>
  <pageMargins left="0.74803149606299213" right="0.23622047244094491" top="0.6692913385826772" bottom="0.23622047244094491" header="0.59055118110236227" footer="0.19685039370078741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82"/>
  <sheetViews>
    <sheetView workbookViewId="0">
      <selection activeCell="H28" sqref="H28"/>
    </sheetView>
  </sheetViews>
  <sheetFormatPr defaultRowHeight="12.75"/>
  <cols>
    <col min="1" max="1" width="21.42578125" style="2" customWidth="1"/>
    <col min="2" max="2" width="9.85546875" style="2" customWidth="1"/>
    <col min="3" max="4" width="11.140625" style="2" customWidth="1"/>
    <col min="5" max="7" width="9.85546875" style="2" customWidth="1"/>
    <col min="8" max="8" width="10.7109375" style="2" customWidth="1"/>
    <col min="9" max="9" width="12.28515625" bestFit="1" customWidth="1"/>
    <col min="10" max="10" width="10.140625" style="2" customWidth="1"/>
    <col min="11" max="16384" width="9.140625" style="2"/>
  </cols>
  <sheetData>
    <row r="1" spans="1:10" ht="15" customHeight="1">
      <c r="A1" s="20" t="s">
        <v>115</v>
      </c>
      <c r="B1" s="1"/>
    </row>
    <row r="2" spans="1:10" s="5" customFormat="1" ht="12.75" customHeight="1">
      <c r="A2" s="4" t="s">
        <v>28</v>
      </c>
      <c r="B2" s="4"/>
      <c r="C2" s="6"/>
      <c r="D2" s="6"/>
      <c r="E2" s="6"/>
      <c r="F2" s="6"/>
    </row>
    <row r="3" spans="1:10" ht="26.25" customHeight="1">
      <c r="A3" s="27"/>
      <c r="B3" s="110" t="s">
        <v>3</v>
      </c>
      <c r="C3" s="26" t="s">
        <v>58</v>
      </c>
      <c r="D3" s="26" t="s">
        <v>59</v>
      </c>
      <c r="E3" s="26" t="s">
        <v>25</v>
      </c>
      <c r="F3" s="26" t="s">
        <v>26</v>
      </c>
      <c r="G3" s="28" t="s">
        <v>35</v>
      </c>
      <c r="H3" s="28" t="s">
        <v>57</v>
      </c>
      <c r="I3" s="2"/>
    </row>
    <row r="4" spans="1:10" ht="12.75" customHeight="1">
      <c r="A4" s="32" t="s">
        <v>116</v>
      </c>
      <c r="B4" s="15">
        <f>B5+B15+B25</f>
        <v>50138.269500000002</v>
      </c>
      <c r="C4" s="15">
        <v>47143.392800000001</v>
      </c>
      <c r="D4" s="15">
        <v>32146.660400000001</v>
      </c>
      <c r="E4" s="15">
        <v>621.26440000000002</v>
      </c>
      <c r="F4" s="65">
        <v>533.81949999999995</v>
      </c>
      <c r="G4" s="41">
        <f>F4-E4</f>
        <v>-87.444900000000075</v>
      </c>
      <c r="H4" s="41">
        <f>+D4-C4</f>
        <v>-14996.732400000001</v>
      </c>
      <c r="I4" s="10"/>
    </row>
    <row r="5" spans="1:10" ht="12.75" customHeight="1">
      <c r="A5" s="36" t="s">
        <v>62</v>
      </c>
      <c r="B5" s="65">
        <v>49459.660200000006</v>
      </c>
      <c r="C5" s="65">
        <v>46699.983500000002</v>
      </c>
      <c r="D5" s="65">
        <v>31465.107400000001</v>
      </c>
      <c r="E5" s="65">
        <v>521.26440000000002</v>
      </c>
      <c r="F5" s="65">
        <v>533.81949999999995</v>
      </c>
      <c r="G5" s="41">
        <f>F5-E5</f>
        <v>12.555099999999925</v>
      </c>
      <c r="H5" s="41">
        <f t="shared" ref="H5:H8" si="0">+D5-C5</f>
        <v>-15234.876100000001</v>
      </c>
      <c r="I5" s="10"/>
      <c r="J5" s="66"/>
    </row>
    <row r="6" spans="1:10" ht="12.75" customHeight="1">
      <c r="A6" s="19" t="s">
        <v>104</v>
      </c>
      <c r="B6" s="42">
        <v>16820.987499999999</v>
      </c>
      <c r="C6" s="42">
        <v>15872.9372</v>
      </c>
      <c r="D6" s="42">
        <v>11880.750899999999</v>
      </c>
      <c r="E6" s="42">
        <v>140.47749999999999</v>
      </c>
      <c r="F6" s="42">
        <v>109.2427</v>
      </c>
      <c r="G6" s="41">
        <f>F6-E6</f>
        <v>-31.234799999999993</v>
      </c>
      <c r="H6" s="41">
        <f t="shared" si="0"/>
        <v>-3992.1863000000012</v>
      </c>
      <c r="I6" s="10"/>
      <c r="J6" s="66"/>
    </row>
    <row r="7" spans="1:10" ht="12.75" customHeight="1">
      <c r="A7" s="19" t="s">
        <v>105</v>
      </c>
      <c r="B7" s="62">
        <v>31286.0543</v>
      </c>
      <c r="C7" s="62">
        <v>29683.488700000002</v>
      </c>
      <c r="D7" s="62">
        <v>17482.428500000002</v>
      </c>
      <c r="E7" s="62">
        <v>254.50779999999995</v>
      </c>
      <c r="F7" s="62">
        <v>424.57679999999999</v>
      </c>
      <c r="G7" s="41">
        <f>F7-E7</f>
        <v>170.06900000000005</v>
      </c>
      <c r="H7" s="41">
        <f t="shared" si="0"/>
        <v>-12201.0602</v>
      </c>
      <c r="I7" s="10"/>
      <c r="J7" s="66"/>
    </row>
    <row r="8" spans="1:10" ht="12.75" customHeight="1">
      <c r="A8" s="19" t="s">
        <v>106</v>
      </c>
      <c r="B8" s="62">
        <v>1277.4213</v>
      </c>
      <c r="C8" s="62">
        <v>1094.3625999999999</v>
      </c>
      <c r="D8" s="62">
        <v>2074.1048000000001</v>
      </c>
      <c r="E8" s="62">
        <v>126.2791</v>
      </c>
      <c r="F8" s="62" t="s">
        <v>0</v>
      </c>
      <c r="G8" s="41">
        <f>-E8</f>
        <v>-126.2791</v>
      </c>
      <c r="H8" s="41">
        <f t="shared" si="0"/>
        <v>979.74220000000014</v>
      </c>
      <c r="I8" s="10"/>
      <c r="J8" s="66"/>
    </row>
    <row r="9" spans="1:10" ht="12.75" customHeight="1">
      <c r="A9" s="19" t="s">
        <v>107</v>
      </c>
      <c r="B9" s="62">
        <v>75.197100000000006</v>
      </c>
      <c r="C9" s="62">
        <v>49.195</v>
      </c>
      <c r="D9" s="62">
        <v>27.8232</v>
      </c>
      <c r="E9" s="62" t="s">
        <v>0</v>
      </c>
      <c r="F9" s="62" t="s">
        <v>0</v>
      </c>
      <c r="G9" s="41" t="str">
        <f>F9</f>
        <v>-</v>
      </c>
      <c r="H9" s="41">
        <f>+D9-C9</f>
        <v>-21.3718</v>
      </c>
      <c r="I9" s="10"/>
      <c r="J9" s="66"/>
    </row>
    <row r="10" spans="1:10" ht="12.75" customHeight="1">
      <c r="A10" s="19" t="s">
        <v>108</v>
      </c>
      <c r="B10" s="42" t="s">
        <v>0</v>
      </c>
      <c r="C10" s="42" t="s">
        <v>0</v>
      </c>
      <c r="D10" s="42" t="s">
        <v>0</v>
      </c>
      <c r="E10" s="42" t="s">
        <v>0</v>
      </c>
      <c r="F10" s="42" t="s">
        <v>0</v>
      </c>
      <c r="G10" s="41" t="s">
        <v>0</v>
      </c>
      <c r="H10" s="41" t="s">
        <v>0</v>
      </c>
      <c r="J10" s="66"/>
    </row>
    <row r="11" spans="1:10" ht="12.75" customHeight="1">
      <c r="A11" s="19" t="s">
        <v>109</v>
      </c>
      <c r="B11" s="42" t="s">
        <v>0</v>
      </c>
      <c r="C11" s="42" t="s">
        <v>0</v>
      </c>
      <c r="D11" s="42" t="s">
        <v>0</v>
      </c>
      <c r="E11" s="42" t="s">
        <v>0</v>
      </c>
      <c r="F11" s="42" t="s">
        <v>0</v>
      </c>
      <c r="G11" s="41" t="s">
        <v>0</v>
      </c>
      <c r="H11" s="41" t="s">
        <v>0</v>
      </c>
      <c r="J11" s="66"/>
    </row>
    <row r="12" spans="1:10" ht="12.75" customHeight="1">
      <c r="A12" s="19" t="s">
        <v>110</v>
      </c>
      <c r="B12" s="42" t="s">
        <v>0</v>
      </c>
      <c r="C12" s="42" t="s">
        <v>0</v>
      </c>
      <c r="D12" s="42" t="s">
        <v>0</v>
      </c>
      <c r="E12" s="42" t="s">
        <v>0</v>
      </c>
      <c r="F12" s="42" t="s">
        <v>0</v>
      </c>
      <c r="G12" s="41" t="s">
        <v>0</v>
      </c>
      <c r="H12" s="41" t="s">
        <v>0</v>
      </c>
      <c r="J12" s="66"/>
    </row>
    <row r="13" spans="1:10" ht="12.75" customHeight="1">
      <c r="A13" s="19" t="s">
        <v>111</v>
      </c>
      <c r="B13" s="42" t="s">
        <v>0</v>
      </c>
      <c r="C13" s="42" t="s">
        <v>0</v>
      </c>
      <c r="D13" s="42" t="s">
        <v>0</v>
      </c>
      <c r="E13" s="42" t="s">
        <v>0</v>
      </c>
      <c r="F13" s="42" t="s">
        <v>0</v>
      </c>
      <c r="G13" s="41" t="s">
        <v>0</v>
      </c>
      <c r="H13" s="41" t="s">
        <v>0</v>
      </c>
      <c r="J13" s="66"/>
    </row>
    <row r="14" spans="1:10" ht="12.75" customHeight="1">
      <c r="A14" s="30" t="s">
        <v>112</v>
      </c>
      <c r="B14" s="42" t="s">
        <v>0</v>
      </c>
      <c r="C14" s="42" t="s">
        <v>0</v>
      </c>
      <c r="D14" s="42" t="s">
        <v>0</v>
      </c>
      <c r="E14" s="42" t="s">
        <v>0</v>
      </c>
      <c r="F14" s="42" t="s">
        <v>0</v>
      </c>
      <c r="G14" s="41" t="s">
        <v>0</v>
      </c>
      <c r="H14" s="41" t="s">
        <v>0</v>
      </c>
      <c r="J14" s="66"/>
    </row>
    <row r="15" spans="1:10" ht="12.75" customHeight="1">
      <c r="A15" s="36" t="s">
        <v>113</v>
      </c>
      <c r="B15" s="68">
        <v>563.40930000000003</v>
      </c>
      <c r="C15" s="68">
        <v>443.40929999999997</v>
      </c>
      <c r="D15" s="68">
        <v>260.8</v>
      </c>
      <c r="E15" s="68">
        <v>100</v>
      </c>
      <c r="F15" s="68" t="s">
        <v>0</v>
      </c>
      <c r="G15" s="41">
        <f>-E15</f>
        <v>-100</v>
      </c>
      <c r="H15" s="41">
        <f>D15-C15</f>
        <v>-182.60929999999996</v>
      </c>
      <c r="I15" s="10"/>
      <c r="J15" s="66"/>
    </row>
    <row r="16" spans="1:10" ht="12.75" customHeight="1">
      <c r="A16" s="19" t="s">
        <v>104</v>
      </c>
      <c r="B16" s="62" t="s">
        <v>0</v>
      </c>
      <c r="C16" s="62" t="s">
        <v>0</v>
      </c>
      <c r="D16" s="62" t="s">
        <v>0</v>
      </c>
      <c r="E16" s="62" t="s">
        <v>0</v>
      </c>
      <c r="F16" s="62" t="s">
        <v>0</v>
      </c>
      <c r="G16" s="41" t="s">
        <v>0</v>
      </c>
      <c r="H16" s="41" t="s">
        <v>0</v>
      </c>
      <c r="I16" s="10"/>
      <c r="J16" s="66"/>
    </row>
    <row r="17" spans="1:10" ht="12.75" customHeight="1">
      <c r="A17" s="19" t="s">
        <v>105</v>
      </c>
      <c r="B17" s="62">
        <v>104</v>
      </c>
      <c r="C17" s="62">
        <v>104</v>
      </c>
      <c r="D17" s="62" t="s">
        <v>0</v>
      </c>
      <c r="E17" s="62" t="s">
        <v>0</v>
      </c>
      <c r="F17" s="62" t="s">
        <v>0</v>
      </c>
      <c r="G17" s="41" t="s">
        <v>0</v>
      </c>
      <c r="H17" s="41">
        <f>-C17</f>
        <v>-104</v>
      </c>
      <c r="I17" s="10"/>
      <c r="J17" s="66"/>
    </row>
    <row r="18" spans="1:10" ht="12.75" customHeight="1">
      <c r="A18" s="19" t="s">
        <v>106</v>
      </c>
      <c r="B18" s="62">
        <v>224.84039999999999</v>
      </c>
      <c r="C18" s="62">
        <v>104.8404</v>
      </c>
      <c r="D18" s="62">
        <v>60.8</v>
      </c>
      <c r="E18" s="62" t="s">
        <v>0</v>
      </c>
      <c r="F18" s="62" t="s">
        <v>0</v>
      </c>
      <c r="G18" s="41" t="s">
        <v>0</v>
      </c>
      <c r="H18" s="41">
        <f>D18-C18</f>
        <v>-44.040400000000005</v>
      </c>
      <c r="I18" s="10"/>
      <c r="J18" s="66"/>
    </row>
    <row r="19" spans="1:10" ht="12.75" customHeight="1">
      <c r="A19" s="19" t="s">
        <v>107</v>
      </c>
      <c r="B19" s="62" t="s">
        <v>0</v>
      </c>
      <c r="C19" s="62" t="s">
        <v>0</v>
      </c>
      <c r="D19" s="62" t="s">
        <v>0</v>
      </c>
      <c r="E19" s="62" t="s">
        <v>0</v>
      </c>
      <c r="F19" s="62" t="s">
        <v>0</v>
      </c>
      <c r="G19" s="41" t="s">
        <v>0</v>
      </c>
      <c r="H19" s="41" t="s">
        <v>0</v>
      </c>
      <c r="I19" s="10"/>
      <c r="J19" s="66"/>
    </row>
    <row r="20" spans="1:10" ht="12.75" customHeight="1">
      <c r="A20" s="19" t="s">
        <v>108</v>
      </c>
      <c r="B20" s="62" t="s">
        <v>0</v>
      </c>
      <c r="C20" s="62" t="s">
        <v>0</v>
      </c>
      <c r="D20" s="62">
        <v>100</v>
      </c>
      <c r="E20" s="62">
        <v>100</v>
      </c>
      <c r="F20" s="62" t="s">
        <v>0</v>
      </c>
      <c r="G20" s="41">
        <f>-E20</f>
        <v>-100</v>
      </c>
      <c r="H20" s="41">
        <f>D20</f>
        <v>100</v>
      </c>
      <c r="I20" s="10"/>
      <c r="J20" s="66"/>
    </row>
    <row r="21" spans="1:10" ht="12.75" customHeight="1">
      <c r="A21" s="19" t="s">
        <v>109</v>
      </c>
      <c r="B21" s="62" t="s">
        <v>0</v>
      </c>
      <c r="C21" s="62" t="s">
        <v>0</v>
      </c>
      <c r="D21" s="62" t="s">
        <v>0</v>
      </c>
      <c r="E21" s="62" t="s">
        <v>0</v>
      </c>
      <c r="F21" s="62" t="s">
        <v>0</v>
      </c>
      <c r="G21" s="41" t="s">
        <v>0</v>
      </c>
      <c r="H21" s="41" t="s">
        <v>0</v>
      </c>
      <c r="I21" s="10"/>
      <c r="J21" s="66"/>
    </row>
    <row r="22" spans="1:10" ht="12.75" customHeight="1">
      <c r="A22" s="19" t="s">
        <v>110</v>
      </c>
      <c r="B22" s="62">
        <v>104.10190000000001</v>
      </c>
      <c r="C22" s="62">
        <v>104.1019</v>
      </c>
      <c r="D22" s="62">
        <v>100</v>
      </c>
      <c r="E22" s="62" t="s">
        <v>0</v>
      </c>
      <c r="F22" s="62" t="s">
        <v>0</v>
      </c>
      <c r="G22" s="41" t="s">
        <v>0</v>
      </c>
      <c r="H22" s="41">
        <f>D22-C22</f>
        <v>-4.1019000000000005</v>
      </c>
      <c r="I22" s="10"/>
      <c r="J22" s="66"/>
    </row>
    <row r="23" spans="1:10" ht="12.75" customHeight="1">
      <c r="A23" s="19" t="s">
        <v>111</v>
      </c>
      <c r="B23" s="62">
        <v>130.46700000000001</v>
      </c>
      <c r="C23" s="62">
        <v>130.46700000000001</v>
      </c>
      <c r="D23" s="62" t="s">
        <v>0</v>
      </c>
      <c r="E23" s="62" t="s">
        <v>0</v>
      </c>
      <c r="F23" s="62" t="s">
        <v>0</v>
      </c>
      <c r="G23" s="41" t="s">
        <v>0</v>
      </c>
      <c r="H23" s="41">
        <f>-C23</f>
        <v>-130.46700000000001</v>
      </c>
      <c r="I23" s="10"/>
      <c r="J23" s="66"/>
    </row>
    <row r="24" spans="1:10" ht="12.75" customHeight="1">
      <c r="A24" s="30" t="s">
        <v>112</v>
      </c>
      <c r="B24" s="62" t="s">
        <v>0</v>
      </c>
      <c r="C24" s="62" t="s">
        <v>0</v>
      </c>
      <c r="D24" s="62" t="s">
        <v>0</v>
      </c>
      <c r="E24" s="62" t="s">
        <v>0</v>
      </c>
      <c r="F24" s="62" t="s">
        <v>0</v>
      </c>
      <c r="G24" s="41" t="s">
        <v>0</v>
      </c>
      <c r="H24" s="41" t="s">
        <v>0</v>
      </c>
      <c r="I24" s="10"/>
      <c r="J24" s="66"/>
    </row>
    <row r="25" spans="1:10" ht="12.75" customHeight="1">
      <c r="A25" s="36" t="s">
        <v>114</v>
      </c>
      <c r="B25" s="68">
        <v>115.2</v>
      </c>
      <c r="C25" s="68" t="s">
        <v>0</v>
      </c>
      <c r="D25" s="68">
        <v>420.75299999999999</v>
      </c>
      <c r="E25" s="68" t="s">
        <v>0</v>
      </c>
      <c r="F25" s="68" t="s">
        <v>0</v>
      </c>
      <c r="G25" s="41" t="s">
        <v>0</v>
      </c>
      <c r="H25" s="41">
        <f>D25</f>
        <v>420.75299999999999</v>
      </c>
      <c r="I25" s="61"/>
      <c r="J25" s="66"/>
    </row>
    <row r="26" spans="1:10" ht="12.75" customHeight="1">
      <c r="A26" s="19" t="s">
        <v>104</v>
      </c>
      <c r="B26" s="62" t="s">
        <v>0</v>
      </c>
      <c r="C26" s="62" t="s">
        <v>0</v>
      </c>
      <c r="D26" s="62" t="s">
        <v>0</v>
      </c>
      <c r="E26" s="62" t="s">
        <v>0</v>
      </c>
      <c r="F26" s="62" t="s">
        <v>0</v>
      </c>
      <c r="G26" s="41" t="s">
        <v>0</v>
      </c>
      <c r="H26" s="41" t="s">
        <v>0</v>
      </c>
      <c r="I26" s="61"/>
      <c r="J26" s="66"/>
    </row>
    <row r="27" spans="1:10" ht="12.75" customHeight="1">
      <c r="A27" s="19" t="s">
        <v>105</v>
      </c>
      <c r="B27" s="62">
        <v>115.2</v>
      </c>
      <c r="C27" s="62" t="s">
        <v>0</v>
      </c>
      <c r="D27" s="62">
        <v>42.753</v>
      </c>
      <c r="E27" s="62" t="s">
        <v>0</v>
      </c>
      <c r="F27" s="62" t="s">
        <v>0</v>
      </c>
      <c r="G27" s="41" t="s">
        <v>0</v>
      </c>
      <c r="H27" s="41">
        <f>D27</f>
        <v>42.753</v>
      </c>
      <c r="I27" s="61"/>
      <c r="J27" s="66"/>
    </row>
    <row r="28" spans="1:10" ht="12.75" customHeight="1">
      <c r="A28" s="19" t="s">
        <v>106</v>
      </c>
      <c r="B28" s="62" t="s">
        <v>0</v>
      </c>
      <c r="C28" s="62" t="s">
        <v>0</v>
      </c>
      <c r="D28" s="62" t="s">
        <v>0</v>
      </c>
      <c r="E28" s="62" t="s">
        <v>0</v>
      </c>
      <c r="F28" s="62" t="s">
        <v>0</v>
      </c>
      <c r="G28" s="41" t="s">
        <v>0</v>
      </c>
      <c r="H28" s="41" t="s">
        <v>0</v>
      </c>
      <c r="I28" s="61"/>
      <c r="J28" s="66"/>
    </row>
    <row r="29" spans="1:10" ht="12.75" customHeight="1">
      <c r="A29" s="19" t="s">
        <v>107</v>
      </c>
      <c r="B29" s="62" t="s">
        <v>0</v>
      </c>
      <c r="C29" s="62" t="s">
        <v>0</v>
      </c>
      <c r="D29" s="62" t="s">
        <v>0</v>
      </c>
      <c r="E29" s="62" t="s">
        <v>0</v>
      </c>
      <c r="F29" s="62" t="s">
        <v>0</v>
      </c>
      <c r="G29" s="41" t="s">
        <v>0</v>
      </c>
      <c r="H29" s="41" t="s">
        <v>0</v>
      </c>
      <c r="I29" s="61"/>
      <c r="J29" s="66"/>
    </row>
    <row r="30" spans="1:10" ht="12.75" customHeight="1">
      <c r="A30" s="19" t="s">
        <v>108</v>
      </c>
      <c r="B30" s="62" t="s">
        <v>0</v>
      </c>
      <c r="C30" s="62" t="s">
        <v>0</v>
      </c>
      <c r="D30" s="62" t="s">
        <v>0</v>
      </c>
      <c r="E30" s="62" t="s">
        <v>0</v>
      </c>
      <c r="F30" s="62" t="s">
        <v>0</v>
      </c>
      <c r="G30" s="41" t="s">
        <v>0</v>
      </c>
      <c r="H30" s="41" t="s">
        <v>0</v>
      </c>
      <c r="I30" s="61"/>
      <c r="J30" s="66"/>
    </row>
    <row r="31" spans="1:10" ht="12.75" customHeight="1">
      <c r="A31" s="19" t="s">
        <v>109</v>
      </c>
      <c r="B31" s="62" t="s">
        <v>0</v>
      </c>
      <c r="C31" s="62" t="s">
        <v>0</v>
      </c>
      <c r="D31" s="62" t="s">
        <v>0</v>
      </c>
      <c r="E31" s="62" t="s">
        <v>0</v>
      </c>
      <c r="F31" s="62" t="s">
        <v>0</v>
      </c>
      <c r="G31" s="41" t="s">
        <v>0</v>
      </c>
      <c r="H31" s="41" t="s">
        <v>0</v>
      </c>
      <c r="I31" s="61"/>
      <c r="J31" s="66"/>
    </row>
    <row r="32" spans="1:10" ht="12.75" customHeight="1">
      <c r="A32" s="19" t="s">
        <v>110</v>
      </c>
      <c r="B32" s="62" t="s">
        <v>0</v>
      </c>
      <c r="C32" s="62" t="s">
        <v>0</v>
      </c>
      <c r="D32" s="62" t="s">
        <v>0</v>
      </c>
      <c r="E32" s="62" t="s">
        <v>0</v>
      </c>
      <c r="F32" s="62" t="s">
        <v>0</v>
      </c>
      <c r="G32" s="41" t="s">
        <v>0</v>
      </c>
      <c r="H32" s="41" t="s">
        <v>0</v>
      </c>
      <c r="I32" s="61"/>
      <c r="J32" s="66"/>
    </row>
    <row r="33" spans="1:17" ht="12.75" customHeight="1">
      <c r="A33" s="19" t="s">
        <v>111</v>
      </c>
      <c r="B33" s="62" t="s">
        <v>0</v>
      </c>
      <c r="C33" s="62" t="s">
        <v>0</v>
      </c>
      <c r="D33" s="62" t="s">
        <v>0</v>
      </c>
      <c r="E33" s="62" t="s">
        <v>0</v>
      </c>
      <c r="F33" s="62" t="s">
        <v>0</v>
      </c>
      <c r="G33" s="41" t="s">
        <v>0</v>
      </c>
      <c r="H33" s="41" t="s">
        <v>0</v>
      </c>
      <c r="I33" s="61"/>
      <c r="J33" s="66"/>
    </row>
    <row r="34" spans="1:17" ht="12.75" customHeight="1">
      <c r="A34" s="30" t="s">
        <v>112</v>
      </c>
      <c r="B34" s="62" t="s">
        <v>0</v>
      </c>
      <c r="C34" s="62" t="s">
        <v>0</v>
      </c>
      <c r="D34" s="62" t="s">
        <v>0</v>
      </c>
      <c r="E34" s="62" t="s">
        <v>0</v>
      </c>
      <c r="F34" s="62" t="s">
        <v>0</v>
      </c>
      <c r="G34" s="41" t="s">
        <v>0</v>
      </c>
      <c r="H34" s="41" t="s">
        <v>0</v>
      </c>
      <c r="I34" s="61"/>
      <c r="J34" s="66"/>
    </row>
    <row r="35" spans="1:17" ht="15" customHeight="1">
      <c r="F35" s="8"/>
    </row>
    <row r="36" spans="1:17" ht="15" customHeight="1">
      <c r="A36" s="20" t="s">
        <v>117</v>
      </c>
      <c r="G36" s="10"/>
      <c r="I36" s="2"/>
    </row>
    <row r="37" spans="1:17" ht="12.75" customHeight="1">
      <c r="A37" s="11" t="s">
        <v>28</v>
      </c>
      <c r="G37" s="10"/>
    </row>
    <row r="38" spans="1:17" ht="31.5" customHeight="1">
      <c r="A38" s="29"/>
      <c r="B38" s="110">
        <v>2013</v>
      </c>
      <c r="C38" s="26" t="s">
        <v>34</v>
      </c>
      <c r="D38" s="26" t="s">
        <v>37</v>
      </c>
      <c r="E38" s="110" t="s">
        <v>3</v>
      </c>
      <c r="F38" s="26" t="s">
        <v>25</v>
      </c>
      <c r="G38" s="26" t="s">
        <v>26</v>
      </c>
      <c r="H38" s="28" t="s">
        <v>35</v>
      </c>
      <c r="I38" s="28" t="s">
        <v>36</v>
      </c>
    </row>
    <row r="39" spans="1:17" ht="12.75" customHeight="1">
      <c r="A39" s="21" t="s">
        <v>118</v>
      </c>
      <c r="B39" s="15">
        <v>67334.183038210002</v>
      </c>
      <c r="C39" s="15">
        <v>79359.841365200002</v>
      </c>
      <c r="D39" s="15">
        <v>80660.332943589994</v>
      </c>
      <c r="E39" s="15">
        <v>82534.654019280002</v>
      </c>
      <c r="F39" s="15">
        <v>97868.978795260002</v>
      </c>
      <c r="G39" s="15">
        <v>102863.05348612</v>
      </c>
      <c r="H39" s="14">
        <f>G39/F39-1</f>
        <v>5.1028167988832251E-2</v>
      </c>
      <c r="I39" s="14">
        <f>G39/E39-1</f>
        <v>0.24630138344181218</v>
      </c>
      <c r="K39" s="75"/>
      <c r="L39" s="75"/>
      <c r="M39" s="75"/>
      <c r="N39" s="75"/>
    </row>
    <row r="40" spans="1:17" ht="12.75" customHeight="1">
      <c r="A40" s="30" t="s">
        <v>119</v>
      </c>
      <c r="B40" s="18">
        <v>30229.967644979999</v>
      </c>
      <c r="C40" s="18">
        <v>35438.509067829997</v>
      </c>
      <c r="D40" s="18">
        <v>36182.715358950001</v>
      </c>
      <c r="E40" s="18">
        <v>37501.240316720003</v>
      </c>
      <c r="F40" s="18">
        <v>42452.533774099997</v>
      </c>
      <c r="G40" s="18">
        <v>43872.673509480002</v>
      </c>
      <c r="H40" s="14">
        <f t="shared" ref="H40:H53" si="1">G40/F40-1</f>
        <v>3.3452414005178177E-2</v>
      </c>
      <c r="I40" s="14">
        <f t="shared" ref="I40:I53" si="2">G40/E40-1</f>
        <v>0.16989926570293412</v>
      </c>
      <c r="K40" s="75"/>
      <c r="L40" s="75"/>
      <c r="M40" s="75"/>
      <c r="N40" s="75"/>
      <c r="O40" s="75"/>
      <c r="P40" s="75"/>
      <c r="Q40" s="75"/>
    </row>
    <row r="41" spans="1:17" ht="12.75" customHeight="1">
      <c r="A41" s="30" t="s">
        <v>120</v>
      </c>
      <c r="B41" s="18">
        <v>28351.134507650004</v>
      </c>
      <c r="C41" s="18">
        <v>33921.783259639997</v>
      </c>
      <c r="D41" s="18">
        <v>34407.03695057</v>
      </c>
      <c r="E41" s="18">
        <v>34615.594705899995</v>
      </c>
      <c r="F41" s="18">
        <v>42694.177411459998</v>
      </c>
      <c r="G41" s="18">
        <v>45662.232593580004</v>
      </c>
      <c r="H41" s="14">
        <f t="shared" si="1"/>
        <v>6.9518968676120174E-2</v>
      </c>
      <c r="I41" s="14">
        <f t="shared" si="2"/>
        <v>0.31912315768468313</v>
      </c>
      <c r="K41" s="75"/>
      <c r="L41" s="75"/>
      <c r="M41" s="75"/>
      <c r="N41" s="75"/>
    </row>
    <row r="42" spans="1:17" ht="12.75" customHeight="1">
      <c r="A42" s="30" t="s">
        <v>121</v>
      </c>
      <c r="B42" s="18">
        <v>6033.2958751699998</v>
      </c>
      <c r="C42" s="18">
        <v>5763.3669867400004</v>
      </c>
      <c r="D42" s="18">
        <v>5551.7096443800001</v>
      </c>
      <c r="E42" s="18">
        <v>6252.7773932800001</v>
      </c>
      <c r="F42" s="18">
        <v>6428.1310000000003</v>
      </c>
      <c r="G42" s="18">
        <v>6703.2417870299996</v>
      </c>
      <c r="H42" s="14">
        <f t="shared" si="1"/>
        <v>4.2797943450436637E-2</v>
      </c>
      <c r="I42" s="14">
        <f t="shared" si="2"/>
        <v>7.2042288637066187E-2</v>
      </c>
      <c r="K42" s="75"/>
      <c r="L42" s="75"/>
      <c r="M42" s="75"/>
      <c r="N42" s="75"/>
    </row>
    <row r="43" spans="1:17" ht="12.75" customHeight="1">
      <c r="A43" s="30" t="s">
        <v>122</v>
      </c>
      <c r="B43" s="18">
        <v>2719.7850104100003</v>
      </c>
      <c r="C43" s="18">
        <v>4236.1820509900008</v>
      </c>
      <c r="D43" s="18">
        <v>4518.87098969</v>
      </c>
      <c r="E43" s="18">
        <v>4165.0416033800002</v>
      </c>
      <c r="F43" s="18">
        <v>6294.13708219</v>
      </c>
      <c r="G43" s="18">
        <v>6624.9055960300002</v>
      </c>
      <c r="H43" s="14">
        <f t="shared" si="1"/>
        <v>5.2551844600898345E-2</v>
      </c>
      <c r="I43" s="14">
        <f t="shared" si="2"/>
        <v>0.59059770030959102</v>
      </c>
      <c r="K43" s="75"/>
      <c r="L43" s="75"/>
      <c r="M43" s="75"/>
      <c r="N43" s="75"/>
    </row>
    <row r="44" spans="1:17" ht="12.75" customHeight="1">
      <c r="A44" s="31" t="s">
        <v>123</v>
      </c>
      <c r="B44" s="15">
        <v>34485.862418690005</v>
      </c>
      <c r="C44" s="15">
        <v>33386.153894149997</v>
      </c>
      <c r="D44" s="15">
        <v>34675.683613459994</v>
      </c>
      <c r="E44" s="15">
        <v>36033.658588289996</v>
      </c>
      <c r="F44" s="15">
        <v>34467.868106380003</v>
      </c>
      <c r="G44" s="15">
        <v>32903.429995960003</v>
      </c>
      <c r="H44" s="14">
        <f t="shared" si="1"/>
        <v>-4.538830500312907E-2</v>
      </c>
      <c r="I44" s="14">
        <f t="shared" si="2"/>
        <v>-8.6869574585669129E-2</v>
      </c>
      <c r="K44" s="75"/>
      <c r="L44" s="75"/>
      <c r="M44" s="75"/>
      <c r="N44" s="75"/>
    </row>
    <row r="45" spans="1:17" ht="12.75" customHeight="1">
      <c r="A45" s="30" t="s">
        <v>119</v>
      </c>
      <c r="B45" s="18">
        <v>14289.970681599998</v>
      </c>
      <c r="C45" s="18">
        <v>13932.04515489</v>
      </c>
      <c r="D45" s="18">
        <v>15347.177002960001</v>
      </c>
      <c r="E45" s="18">
        <v>16204.947857129999</v>
      </c>
      <c r="F45" s="18">
        <v>13172.091</v>
      </c>
      <c r="G45" s="18">
        <v>11858.085613880001</v>
      </c>
      <c r="H45" s="14">
        <f t="shared" si="1"/>
        <v>-9.9756780158897995E-2</v>
      </c>
      <c r="I45" s="14">
        <f t="shared" si="2"/>
        <v>-0.26824290220331848</v>
      </c>
      <c r="K45" s="75"/>
      <c r="L45" s="75"/>
      <c r="M45" s="75"/>
      <c r="N45" s="3"/>
    </row>
    <row r="46" spans="1:17" ht="12.75" customHeight="1">
      <c r="A46" s="30" t="s">
        <v>120</v>
      </c>
      <c r="B46" s="18">
        <v>14521.076967159999</v>
      </c>
      <c r="C46" s="18">
        <v>13996.396641570002</v>
      </c>
      <c r="D46" s="18">
        <v>14087.73910123</v>
      </c>
      <c r="E46" s="18">
        <v>14001.552952759999</v>
      </c>
      <c r="F46" s="18">
        <v>15239.538049819999</v>
      </c>
      <c r="G46" s="18">
        <v>14771.806868400001</v>
      </c>
      <c r="H46" s="14">
        <f t="shared" si="1"/>
        <v>-3.0691952727892713E-2</v>
      </c>
      <c r="I46" s="14">
        <f t="shared" si="2"/>
        <v>5.5012034610644189E-2</v>
      </c>
      <c r="K46" s="75"/>
      <c r="L46" s="75"/>
      <c r="M46" s="75"/>
      <c r="N46" s="3"/>
    </row>
    <row r="47" spans="1:17" ht="12.75" customHeight="1">
      <c r="A47" s="30" t="s">
        <v>121</v>
      </c>
      <c r="B47" s="18">
        <v>5263.4898857700009</v>
      </c>
      <c r="C47" s="18">
        <v>5057.00022274</v>
      </c>
      <c r="D47" s="18">
        <v>4839.8905142399999</v>
      </c>
      <c r="E47" s="18">
        <v>5490.1031323899997</v>
      </c>
      <c r="F47" s="18">
        <v>5598.84429129</v>
      </c>
      <c r="G47" s="18">
        <v>5841.6155741299999</v>
      </c>
      <c r="H47" s="14">
        <f t="shared" si="1"/>
        <v>4.3360963479136982E-2</v>
      </c>
      <c r="I47" s="14">
        <f t="shared" si="2"/>
        <v>6.4026564394788821E-2</v>
      </c>
      <c r="K47" s="75"/>
      <c r="L47" s="75"/>
      <c r="M47" s="75"/>
      <c r="N47" s="3"/>
    </row>
    <row r="48" spans="1:17" ht="12.75" customHeight="1">
      <c r="A48" s="30" t="s">
        <v>122</v>
      </c>
      <c r="B48" s="18">
        <v>411.32488416000001</v>
      </c>
      <c r="C48" s="18">
        <v>400.71187495000004</v>
      </c>
      <c r="D48" s="18">
        <v>400.87699502999999</v>
      </c>
      <c r="E48" s="18">
        <v>337.05464601</v>
      </c>
      <c r="F48" s="18">
        <v>457.39487269</v>
      </c>
      <c r="G48" s="18">
        <v>431.92193954999999</v>
      </c>
      <c r="H48" s="14">
        <f t="shared" si="1"/>
        <v>-5.5691339498823655E-2</v>
      </c>
      <c r="I48" s="14">
        <f t="shared" si="2"/>
        <v>0.28145968217030726</v>
      </c>
      <c r="K48" s="75"/>
      <c r="L48" s="75"/>
      <c r="M48" s="75"/>
      <c r="N48" s="3"/>
    </row>
    <row r="49" spans="1:14" ht="12.75" customHeight="1">
      <c r="A49" s="31" t="s">
        <v>124</v>
      </c>
      <c r="B49" s="22">
        <f>+B39-B44</f>
        <v>32848.320619519996</v>
      </c>
      <c r="C49" s="22">
        <v>45973.687471050005</v>
      </c>
      <c r="D49" s="22">
        <v>45984.64933013</v>
      </c>
      <c r="E49" s="22">
        <f t="shared" ref="E49:E53" si="3">+E39-E44</f>
        <v>46500.995430990006</v>
      </c>
      <c r="F49" s="22">
        <f>+F39-F44</f>
        <v>63401.110688879999</v>
      </c>
      <c r="G49" s="22">
        <f>+G39-G44</f>
        <v>69959.623490159996</v>
      </c>
      <c r="H49" s="14">
        <f t="shared" si="1"/>
        <v>0.10344476192954621</v>
      </c>
      <c r="I49" s="14">
        <f t="shared" si="2"/>
        <v>0.50447582555482851</v>
      </c>
      <c r="K49" s="93"/>
      <c r="L49" s="93"/>
      <c r="M49" s="75"/>
    </row>
    <row r="50" spans="1:14" ht="12.75" customHeight="1">
      <c r="A50" s="30" t="s">
        <v>119</v>
      </c>
      <c r="B50" s="18">
        <f>+B40-B45</f>
        <v>15939.996963380001</v>
      </c>
      <c r="C50" s="18">
        <v>21506.463912939995</v>
      </c>
      <c r="D50" s="18">
        <v>20835.53835599</v>
      </c>
      <c r="E50" s="18">
        <f t="shared" si="3"/>
        <v>21296.292459590004</v>
      </c>
      <c r="F50" s="18">
        <f t="shared" ref="F50:G50" si="4">+F40-F45</f>
        <v>29280.442774099996</v>
      </c>
      <c r="G50" s="18">
        <f t="shared" si="4"/>
        <v>32014.587895600002</v>
      </c>
      <c r="H50" s="14">
        <f t="shared" si="1"/>
        <v>9.3377861209069213E-2</v>
      </c>
      <c r="I50" s="14">
        <f t="shared" si="2"/>
        <v>0.50329396332005238</v>
      </c>
      <c r="K50" s="78"/>
      <c r="L50" s="78"/>
      <c r="M50" s="75"/>
      <c r="N50" s="78"/>
    </row>
    <row r="51" spans="1:14" ht="12.75" customHeight="1">
      <c r="A51" s="30" t="s">
        <v>120</v>
      </c>
      <c r="B51" s="18">
        <f>+B41-B46</f>
        <v>13830.057540490005</v>
      </c>
      <c r="C51" s="18">
        <v>19925.386618069995</v>
      </c>
      <c r="D51" s="18">
        <v>20319.297849340001</v>
      </c>
      <c r="E51" s="18">
        <f t="shared" si="3"/>
        <v>20614.041753139994</v>
      </c>
      <c r="F51" s="18">
        <f t="shared" ref="F51:G51" si="5">+F41-F46</f>
        <v>27454.639361639998</v>
      </c>
      <c r="G51" s="18">
        <f t="shared" si="5"/>
        <v>30890.425725180001</v>
      </c>
      <c r="H51" s="14">
        <f t="shared" si="1"/>
        <v>0.12514410837027889</v>
      </c>
      <c r="I51" s="14">
        <f t="shared" si="2"/>
        <v>0.49851378468633767</v>
      </c>
      <c r="J51" s="43"/>
      <c r="K51" s="73"/>
      <c r="L51" s="73"/>
      <c r="M51" s="73"/>
      <c r="N51" s="73"/>
    </row>
    <row r="52" spans="1:14" ht="12.75" customHeight="1">
      <c r="A52" s="30" t="s">
        <v>121</v>
      </c>
      <c r="B52" s="18">
        <f>+B42-B47</f>
        <v>769.80598939999891</v>
      </c>
      <c r="C52" s="18">
        <v>706.36676400000033</v>
      </c>
      <c r="D52" s="18">
        <v>711.8191301400002</v>
      </c>
      <c r="E52" s="18">
        <f t="shared" si="3"/>
        <v>762.67426089000037</v>
      </c>
      <c r="F52" s="18">
        <f t="shared" ref="F52:G52" si="6">+F42-F47</f>
        <v>829.28670871000031</v>
      </c>
      <c r="G52" s="18">
        <f t="shared" si="6"/>
        <v>861.6262128999997</v>
      </c>
      <c r="H52" s="14">
        <f t="shared" si="1"/>
        <v>3.8996771382366902E-2</v>
      </c>
      <c r="I52" s="14">
        <f t="shared" si="2"/>
        <v>0.12974340040599719</v>
      </c>
      <c r="J52" s="43"/>
      <c r="K52" s="73"/>
      <c r="L52" s="73"/>
      <c r="M52" s="73"/>
      <c r="N52" s="73"/>
    </row>
    <row r="53" spans="1:14" ht="12.75" customHeight="1">
      <c r="A53" s="30" t="s">
        <v>122</v>
      </c>
      <c r="B53" s="18">
        <f>+B43-B48</f>
        <v>2308.46012625</v>
      </c>
      <c r="C53" s="18">
        <v>3835.4701760400008</v>
      </c>
      <c r="D53" s="18">
        <v>4117.9939946599998</v>
      </c>
      <c r="E53" s="18">
        <f t="shared" si="3"/>
        <v>3827.9869573700003</v>
      </c>
      <c r="F53" s="18">
        <f t="shared" ref="F53:G53" si="7">+F43-F48</f>
        <v>5836.7422095000002</v>
      </c>
      <c r="G53" s="18">
        <f t="shared" si="7"/>
        <v>6192.9836564799998</v>
      </c>
      <c r="H53" s="14">
        <f t="shared" si="1"/>
        <v>6.103429519298853E-2</v>
      </c>
      <c r="I53" s="14">
        <f t="shared" si="2"/>
        <v>0.61781733465854316</v>
      </c>
      <c r="J53" s="43"/>
      <c r="K53" s="73"/>
      <c r="L53" s="73"/>
      <c r="M53" s="73"/>
      <c r="N53" s="73"/>
    </row>
    <row r="54" spans="1:14" ht="12.75" customHeight="1">
      <c r="A54" s="30"/>
      <c r="B54" s="18"/>
      <c r="C54" s="18"/>
      <c r="D54" s="18"/>
      <c r="E54" s="18"/>
      <c r="F54" s="18"/>
      <c r="G54" s="18"/>
      <c r="H54" s="18"/>
      <c r="I54" s="13"/>
      <c r="J54" s="13"/>
      <c r="K54" s="75"/>
      <c r="L54" s="75"/>
      <c r="M54" s="75"/>
      <c r="N54" s="75"/>
    </row>
    <row r="55" spans="1:14" ht="12.75" customHeight="1">
      <c r="A55" s="46"/>
      <c r="B55" s="45"/>
      <c r="C55" s="45"/>
      <c r="D55" s="45"/>
      <c r="E55" s="45"/>
      <c r="F55" s="45"/>
      <c r="G55" s="45"/>
      <c r="H55" s="45"/>
      <c r="I55" s="46"/>
      <c r="K55" s="74"/>
      <c r="L55" s="74"/>
      <c r="M55" s="73"/>
      <c r="N55" s="3"/>
    </row>
    <row r="56" spans="1:14" ht="12.75" customHeight="1">
      <c r="A56" s="46"/>
      <c r="B56" s="45"/>
      <c r="C56" s="45"/>
      <c r="D56" s="45"/>
      <c r="E56" s="45"/>
      <c r="F56" s="45"/>
      <c r="G56" s="45"/>
      <c r="H56" s="45"/>
      <c r="I56" s="46"/>
      <c r="K56" s="74"/>
      <c r="L56" s="74"/>
      <c r="M56" s="73"/>
      <c r="N56" s="3"/>
    </row>
    <row r="57" spans="1:14" ht="15.75" customHeight="1">
      <c r="A57" s="20" t="s">
        <v>125</v>
      </c>
      <c r="B57" s="1"/>
      <c r="C57" s="12"/>
      <c r="D57" s="12"/>
      <c r="E57" s="12"/>
      <c r="F57" s="12"/>
      <c r="G57" s="12"/>
      <c r="H57" s="12"/>
      <c r="I57" s="2"/>
      <c r="K57" s="74"/>
      <c r="L57" s="74"/>
      <c r="M57" s="73"/>
      <c r="N57" s="3"/>
    </row>
    <row r="58" spans="1:14" ht="12.75" customHeight="1">
      <c r="A58" s="11" t="s">
        <v>28</v>
      </c>
      <c r="B58" s="11"/>
      <c r="C58" s="11"/>
      <c r="D58" s="11"/>
      <c r="E58" s="11"/>
      <c r="F58" s="11"/>
      <c r="I58" s="2"/>
      <c r="K58" s="74"/>
      <c r="L58" s="74"/>
      <c r="M58" s="73"/>
      <c r="N58" s="3"/>
    </row>
    <row r="59" spans="1:14" s="3" customFormat="1" ht="32.25" customHeight="1">
      <c r="A59" s="29"/>
      <c r="B59" s="110">
        <v>2013</v>
      </c>
      <c r="C59" s="26" t="s">
        <v>34</v>
      </c>
      <c r="D59" s="26" t="s">
        <v>37</v>
      </c>
      <c r="E59" s="110" t="s">
        <v>3</v>
      </c>
      <c r="F59" s="26" t="s">
        <v>25</v>
      </c>
      <c r="G59" s="26" t="s">
        <v>26</v>
      </c>
      <c r="H59" s="28" t="s">
        <v>35</v>
      </c>
      <c r="I59" s="28" t="s">
        <v>36</v>
      </c>
      <c r="J59" s="35"/>
      <c r="K59" s="74"/>
      <c r="L59" s="74"/>
      <c r="M59" s="73"/>
    </row>
    <row r="60" spans="1:14" ht="12.75" customHeight="1">
      <c r="A60" s="21" t="s">
        <v>126</v>
      </c>
      <c r="B60" s="15">
        <v>53961.59959505</v>
      </c>
      <c r="C60" s="15">
        <v>76107.106972299996</v>
      </c>
      <c r="D60" s="15">
        <v>76916.33221487001</v>
      </c>
      <c r="E60" s="15">
        <v>78756.321715639991</v>
      </c>
      <c r="F60" s="15">
        <v>93046.808113770006</v>
      </c>
      <c r="G60" s="15">
        <v>95831.989065760004</v>
      </c>
      <c r="H60" s="14">
        <f>G60/F60-1</f>
        <v>2.9933116551236205E-2</v>
      </c>
      <c r="I60" s="14">
        <f>G60/E60-1</f>
        <v>0.21681646600731241</v>
      </c>
      <c r="J60" s="44"/>
      <c r="K60" s="3"/>
      <c r="L60" s="3"/>
      <c r="M60" s="73"/>
      <c r="N60" s="3"/>
    </row>
    <row r="61" spans="1:14" ht="12.75" customHeight="1">
      <c r="A61" s="30" t="s">
        <v>119</v>
      </c>
      <c r="B61" s="18">
        <v>35589.497712669996</v>
      </c>
      <c r="C61" s="18">
        <v>51454.763415380003</v>
      </c>
      <c r="D61" s="18">
        <v>51898.885768749999</v>
      </c>
      <c r="E61" s="18">
        <v>53137.92552443</v>
      </c>
      <c r="F61" s="18">
        <v>64694.221451210004</v>
      </c>
      <c r="G61" s="18">
        <v>66401.3996587</v>
      </c>
      <c r="H61" s="14">
        <f t="shared" ref="H61:H70" si="8">G61/F61-1</f>
        <v>2.6388418767470334E-2</v>
      </c>
      <c r="I61" s="14">
        <f t="shared" ref="I61:I69" si="9">G61/E61-1</f>
        <v>0.24960466565771666</v>
      </c>
      <c r="J61" s="44"/>
      <c r="M61" s="73"/>
      <c r="N61" s="3"/>
    </row>
    <row r="62" spans="1:14" ht="12.75" customHeight="1">
      <c r="A62" s="30" t="s">
        <v>120</v>
      </c>
      <c r="B62" s="18">
        <v>18300.016493670002</v>
      </c>
      <c r="C62" s="18">
        <v>24252.77306086</v>
      </c>
      <c r="D62" s="18">
        <v>24507.60556185</v>
      </c>
      <c r="E62" s="18">
        <v>25106.657938070002</v>
      </c>
      <c r="F62" s="18">
        <v>26996.603159630002</v>
      </c>
      <c r="G62" s="18">
        <v>28078.12788937</v>
      </c>
      <c r="H62" s="14">
        <f>G62/F62-1</f>
        <v>4.006151156665827E-2</v>
      </c>
      <c r="I62" s="14">
        <f t="shared" si="9"/>
        <v>0.1183538628928491</v>
      </c>
      <c r="J62" s="44"/>
      <c r="M62" s="73"/>
      <c r="N62" s="3"/>
    </row>
    <row r="63" spans="1:14" ht="12.75" customHeight="1">
      <c r="A63" s="30" t="s">
        <v>122</v>
      </c>
      <c r="B63" s="18">
        <v>72.085388710000004</v>
      </c>
      <c r="C63" s="18">
        <v>399.57049605999998</v>
      </c>
      <c r="D63" s="18">
        <v>509.84088427000006</v>
      </c>
      <c r="E63" s="18">
        <v>511.73825313999993</v>
      </c>
      <c r="F63" s="18">
        <v>1355.98350293</v>
      </c>
      <c r="G63" s="18">
        <v>1352.4615176899999</v>
      </c>
      <c r="H63" s="14">
        <f t="shared" si="8"/>
        <v>-2.5973658472907557E-3</v>
      </c>
      <c r="I63" s="14">
        <f>G63/E63-1</f>
        <v>1.6428775050357576</v>
      </c>
      <c r="J63" s="44"/>
      <c r="M63" s="73"/>
      <c r="N63" s="3"/>
    </row>
    <row r="64" spans="1:14" ht="12.75" customHeight="1">
      <c r="A64" s="31" t="s">
        <v>123</v>
      </c>
      <c r="B64" s="15">
        <v>25037.123758519996</v>
      </c>
      <c r="C64" s="15">
        <v>33189.218630130003</v>
      </c>
      <c r="D64" s="15">
        <v>33233.544708599999</v>
      </c>
      <c r="E64" s="15">
        <v>33363.157884109998</v>
      </c>
      <c r="F64" s="15">
        <v>42054.102283460001</v>
      </c>
      <c r="G64" s="15">
        <v>41893.219095109998</v>
      </c>
      <c r="H64" s="14">
        <f>G64/F64-1</f>
        <v>-3.825624127358429E-3</v>
      </c>
      <c r="I64" s="14">
        <f>G64/E64-1</f>
        <v>0.25567307629061831</v>
      </c>
      <c r="J64" s="44"/>
      <c r="M64" s="73"/>
      <c r="N64" s="3"/>
    </row>
    <row r="65" spans="1:15" ht="12.75" customHeight="1">
      <c r="A65" s="30" t="s">
        <v>119</v>
      </c>
      <c r="B65" s="18">
        <v>15783.563455059999</v>
      </c>
      <c r="C65" s="18">
        <v>21794.971200059997</v>
      </c>
      <c r="D65" s="18">
        <v>21793.751143199996</v>
      </c>
      <c r="E65" s="18">
        <v>21916.231668760007</v>
      </c>
      <c r="F65" s="18">
        <v>30144.429417309999</v>
      </c>
      <c r="G65" s="18">
        <v>29968.883749960001</v>
      </c>
      <c r="H65" s="14">
        <f>G65/F65-1</f>
        <v>-5.8234861545991556E-3</v>
      </c>
      <c r="I65" s="14">
        <f>G65/E65-1</f>
        <v>0.36742868039118526</v>
      </c>
      <c r="J65" s="44"/>
      <c r="K65" s="10"/>
      <c r="L65" s="10"/>
      <c r="M65" s="73"/>
      <c r="N65" s="3"/>
    </row>
    <row r="66" spans="1:15" ht="12.75" customHeight="1">
      <c r="A66" s="30" t="s">
        <v>120</v>
      </c>
      <c r="B66" s="18">
        <v>9248.5318865600002</v>
      </c>
      <c r="C66" s="18">
        <v>11238.03246724</v>
      </c>
      <c r="D66" s="18">
        <v>11281.605470480001</v>
      </c>
      <c r="E66" s="18">
        <v>11289.148373550001</v>
      </c>
      <c r="F66" s="18">
        <v>11741.555951730001</v>
      </c>
      <c r="G66" s="18">
        <v>11756.016529999999</v>
      </c>
      <c r="H66" s="14">
        <f>G66/F66-1</f>
        <v>1.231572572617079E-3</v>
      </c>
      <c r="I66" s="14">
        <f t="shared" si="9"/>
        <v>4.1355480590887783E-2</v>
      </c>
      <c r="J66" s="44"/>
      <c r="K66" s="10"/>
      <c r="L66" s="10"/>
      <c r="M66" s="73"/>
      <c r="N66" s="3"/>
    </row>
    <row r="67" spans="1:15" ht="12.75" customHeight="1">
      <c r="A67" s="30" t="s">
        <v>122</v>
      </c>
      <c r="B67" s="18">
        <v>5.0284168999999999</v>
      </c>
      <c r="C67" s="18">
        <v>156.21496282999999</v>
      </c>
      <c r="D67" s="18">
        <v>158.18809492</v>
      </c>
      <c r="E67" s="18">
        <v>157.7778418</v>
      </c>
      <c r="F67" s="18">
        <v>168.11691442</v>
      </c>
      <c r="G67" s="18">
        <v>168.31881515000001</v>
      </c>
      <c r="H67" s="14">
        <f t="shared" si="8"/>
        <v>1.2009542924134031E-3</v>
      </c>
      <c r="I67" s="14">
        <f t="shared" si="9"/>
        <v>6.6808958911745098E-2</v>
      </c>
      <c r="J67" s="44"/>
      <c r="K67" s="83"/>
      <c r="M67" s="73"/>
    </row>
    <row r="68" spans="1:15" ht="12.75" customHeight="1">
      <c r="A68" s="31" t="s">
        <v>124</v>
      </c>
      <c r="B68" s="15">
        <f>+B60-B64</f>
        <v>28924.475836530004</v>
      </c>
      <c r="C68" s="15">
        <v>42917.888342169994</v>
      </c>
      <c r="D68" s="15">
        <v>43682.787506270011</v>
      </c>
      <c r="E68" s="15">
        <f t="shared" ref="E68:E71" si="10">+E60-E64</f>
        <v>45393.163831529993</v>
      </c>
      <c r="F68" s="15">
        <f t="shared" ref="F68:G71" si="11">+F60-F64</f>
        <v>50992.705830310006</v>
      </c>
      <c r="G68" s="15">
        <f t="shared" si="11"/>
        <v>53938.769970650006</v>
      </c>
      <c r="H68" s="14">
        <f t="shared" si="8"/>
        <v>5.7774226575536325E-2</v>
      </c>
      <c r="I68" s="14">
        <f>G68/E68-1</f>
        <v>0.18825755725764703</v>
      </c>
      <c r="J68" s="44"/>
      <c r="K68" s="10"/>
      <c r="L68" s="10"/>
      <c r="M68" s="73"/>
    </row>
    <row r="69" spans="1:15" ht="12.75" customHeight="1">
      <c r="A69" s="30" t="s">
        <v>119</v>
      </c>
      <c r="B69" s="18">
        <f>+B61-B65</f>
        <v>19805.934257609995</v>
      </c>
      <c r="C69" s="18">
        <v>29659.792215320005</v>
      </c>
      <c r="D69" s="18">
        <v>30105.134625550003</v>
      </c>
      <c r="E69" s="18">
        <f t="shared" si="10"/>
        <v>31221.693855669993</v>
      </c>
      <c r="F69" s="18">
        <f t="shared" si="11"/>
        <v>34549.792033900005</v>
      </c>
      <c r="G69" s="18">
        <f t="shared" si="11"/>
        <v>36432.515908739995</v>
      </c>
      <c r="H69" s="14">
        <f>G69/F69-1</f>
        <v>5.449305955279482E-2</v>
      </c>
      <c r="I69" s="14">
        <f t="shared" si="9"/>
        <v>0.16689748087206024</v>
      </c>
      <c r="J69" s="44"/>
      <c r="K69" s="10"/>
      <c r="L69" s="10"/>
      <c r="M69" s="73"/>
      <c r="N69" s="10"/>
      <c r="O69" s="10"/>
    </row>
    <row r="70" spans="1:15" ht="12.75" customHeight="1">
      <c r="A70" s="30" t="s">
        <v>120</v>
      </c>
      <c r="B70" s="18">
        <f>+B62-B66</f>
        <v>9051.4846071100019</v>
      </c>
      <c r="C70" s="18">
        <v>13014.740593619999</v>
      </c>
      <c r="D70" s="18">
        <v>13226.000091369999</v>
      </c>
      <c r="E70" s="18">
        <f t="shared" si="10"/>
        <v>13817.509564520002</v>
      </c>
      <c r="F70" s="18">
        <f t="shared" si="11"/>
        <v>15255.047207900001</v>
      </c>
      <c r="G70" s="18">
        <f t="shared" si="11"/>
        <v>16322.111359370001</v>
      </c>
      <c r="H70" s="14">
        <f t="shared" si="8"/>
        <v>6.9948269377849481E-2</v>
      </c>
      <c r="I70" s="14">
        <f>G70/E70-1</f>
        <v>0.18126289568716536</v>
      </c>
      <c r="J70" s="44"/>
      <c r="K70" s="10"/>
      <c r="L70" s="10"/>
      <c r="M70" s="73"/>
      <c r="N70" s="10"/>
      <c r="O70" s="10"/>
    </row>
    <row r="71" spans="1:15" ht="12.75" customHeight="1">
      <c r="A71" s="30" t="s">
        <v>122</v>
      </c>
      <c r="B71" s="18">
        <f>+B63-B67</f>
        <v>67.056971810000007</v>
      </c>
      <c r="C71" s="18">
        <v>243.35553322999999</v>
      </c>
      <c r="D71" s="18">
        <v>351.65278935000003</v>
      </c>
      <c r="E71" s="18">
        <f t="shared" si="10"/>
        <v>353.96041133999995</v>
      </c>
      <c r="F71" s="18">
        <f t="shared" si="11"/>
        <v>1187.8665885099999</v>
      </c>
      <c r="G71" s="18">
        <f t="shared" si="11"/>
        <v>1184.1427025399998</v>
      </c>
      <c r="H71" s="14">
        <f>G71/F71-1</f>
        <v>-3.13493620076577E-3</v>
      </c>
      <c r="I71" s="14">
        <f>G71/E71-1</f>
        <v>2.345410008020814</v>
      </c>
      <c r="J71" s="44"/>
      <c r="K71" s="10"/>
      <c r="L71" s="10"/>
      <c r="M71" s="73"/>
      <c r="N71" s="10"/>
      <c r="O71" s="10"/>
    </row>
    <row r="72" spans="1:15" ht="12" customHeight="1">
      <c r="B72" s="10"/>
      <c r="C72" s="10"/>
      <c r="D72" s="10"/>
      <c r="E72" s="10"/>
      <c r="F72" s="14"/>
      <c r="G72" s="14"/>
      <c r="H72" s="67"/>
      <c r="I72" s="46"/>
      <c r="J72"/>
      <c r="K72" s="10"/>
      <c r="L72" s="10"/>
      <c r="M72" s="73"/>
      <c r="N72" s="10"/>
      <c r="O72" s="10"/>
    </row>
    <row r="73" spans="1:15" ht="11.25">
      <c r="B73" s="18"/>
      <c r="C73" s="18"/>
      <c r="I73" s="15"/>
      <c r="K73" s="10"/>
      <c r="L73" s="10"/>
      <c r="M73" s="73"/>
      <c r="N73" s="10"/>
      <c r="O73" s="10"/>
    </row>
    <row r="74" spans="1:15" ht="11.25">
      <c r="B74" s="15"/>
      <c r="C74" s="15"/>
      <c r="I74" s="18"/>
      <c r="K74" s="10"/>
      <c r="L74" s="10"/>
      <c r="M74" s="73"/>
      <c r="N74" s="10"/>
      <c r="O74" s="10"/>
    </row>
    <row r="75" spans="1:15" ht="11.25">
      <c r="B75" s="18"/>
      <c r="C75" s="18"/>
      <c r="I75" s="18"/>
      <c r="K75" s="10"/>
      <c r="L75" s="10"/>
      <c r="M75" s="73"/>
      <c r="N75" s="10"/>
      <c r="O75" s="10"/>
    </row>
    <row r="76" spans="1:15" ht="11.25">
      <c r="B76" s="18"/>
      <c r="C76" s="18"/>
      <c r="D76" s="18"/>
      <c r="F76" s="18"/>
      <c r="G76" s="18"/>
      <c r="I76" s="18"/>
      <c r="K76" s="10"/>
      <c r="L76" s="10"/>
      <c r="M76" s="10"/>
      <c r="N76" s="10"/>
      <c r="O76" s="10"/>
    </row>
    <row r="77" spans="1:15" ht="11.25">
      <c r="B77" s="18"/>
      <c r="C77" s="18"/>
      <c r="D77" s="18"/>
      <c r="F77" s="18"/>
      <c r="G77" s="18"/>
      <c r="I77" s="15"/>
      <c r="K77" s="83"/>
      <c r="M77" s="10"/>
    </row>
    <row r="78" spans="1:15" ht="11.25">
      <c r="B78" s="34"/>
      <c r="C78" s="34"/>
      <c r="D78" s="34"/>
      <c r="E78" s="34"/>
      <c r="F78" s="34"/>
      <c r="I78" s="18"/>
      <c r="K78" s="83"/>
      <c r="M78" s="10"/>
    </row>
    <row r="79" spans="1:15">
      <c r="C79" s="10"/>
      <c r="D79" s="10"/>
      <c r="E79" s="10"/>
      <c r="F79" s="10"/>
      <c r="K79" s="83"/>
    </row>
    <row r="80" spans="1:15">
      <c r="C80" s="10"/>
      <c r="D80" s="10"/>
      <c r="E80" s="10"/>
      <c r="F80" s="10"/>
    </row>
    <row r="81" spans="3:6">
      <c r="C81" s="10"/>
      <c r="D81" s="10"/>
      <c r="E81" s="10"/>
      <c r="F81" s="10"/>
    </row>
    <row r="82" spans="3:6">
      <c r="C82" s="10"/>
      <c r="D82" s="10"/>
      <c r="E82" s="10"/>
      <c r="F82" s="10"/>
    </row>
  </sheetData>
  <phoneticPr fontId="6" type="noConversion"/>
  <pageMargins left="0.75" right="0.25" top="0.74" bottom="0.23" header="0.56999999999999995" footer="0.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Macroeconom</vt:lpstr>
      <vt:lpstr>NBKR transactions</vt:lpstr>
      <vt:lpstr>T-bills, T-bonds</vt:lpstr>
      <vt:lpstr>Interbank credit</vt:lpstr>
      <vt:lpstr>Deposits, credits</vt:lpstr>
      <vt:lpstr>'Deposits, credits'!Область_печати</vt:lpstr>
      <vt:lpstr>'Interbank credit'!Область_печати</vt:lpstr>
      <vt:lpstr>Macroeconom!Область_печати</vt:lpstr>
      <vt:lpstr>'NBKR transactions'!Область_печати</vt:lpstr>
      <vt:lpstr>'T-bills, T-bonds'!Область_печати</vt:lpstr>
    </vt:vector>
  </TitlesOfParts>
  <Company>NBKR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Your User Name</cp:lastModifiedBy>
  <cp:lastPrinted>2015-06-09T02:49:37Z</cp:lastPrinted>
  <dcterms:created xsi:type="dcterms:W3CDTF">2008-11-05T07:26:31Z</dcterms:created>
  <dcterms:modified xsi:type="dcterms:W3CDTF">2015-12-14T05:19:51Z</dcterms:modified>
</cp:coreProperties>
</file>