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9585" yWindow="15" windowWidth="9630" windowHeight="11175" tabRatio="808"/>
  </bookViews>
  <sheets>
    <sheet name="Макро-эконом" sheetId="3" r:id="rId1"/>
    <sheet name="Операции НБКР" sheetId="1" r:id="rId2"/>
    <sheet name="ГКВ-ГКО" sheetId="6" r:id="rId3"/>
    <sheet name="МБКР " sheetId="7" r:id="rId4"/>
    <sheet name="Деп-Кред" sheetId="2" r:id="rId5"/>
  </sheets>
  <externalReferences>
    <externalReference r:id="rId6"/>
  </externalReferences>
  <definedNames>
    <definedName name="_xlnm.Print_Area" localSheetId="2">'ГКВ-ГКО'!$A$1:$H$53</definedName>
    <definedName name="_xlnm.Print_Area" localSheetId="4">'Деп-Кред'!$A$1:$H$71</definedName>
    <definedName name="_xlnm.Print_Area" localSheetId="0">'Макро-эконом'!$A$1:$I$41</definedName>
    <definedName name="_xlnm.Print_Area" localSheetId="3">'МБКР '!$A$1:$H$36</definedName>
    <definedName name="_xlnm.Print_Area" localSheetId="1">'Операции НБКР'!$A$10:$H$62</definedName>
  </definedNames>
  <calcPr calcId="125725"/>
</workbook>
</file>

<file path=xl/calcChain.xml><?xml version="1.0" encoding="utf-8"?>
<calcChain xmlns="http://schemas.openxmlformats.org/spreadsheetml/2006/main">
  <c r="H27" i="2"/>
  <c r="H25"/>
  <c r="H23"/>
  <c r="H22"/>
  <c r="H18"/>
  <c r="H17"/>
  <c r="H9"/>
  <c r="H27" i="7"/>
  <c r="H25"/>
  <c r="H24"/>
  <c r="H20"/>
  <c r="H19"/>
  <c r="H17"/>
  <c r="H11"/>
  <c r="H7"/>
  <c r="G10"/>
  <c r="G7"/>
  <c r="G24" i="6"/>
  <c r="G10"/>
  <c r="G51"/>
  <c r="G50"/>
  <c r="G49"/>
  <c r="G48"/>
  <c r="G46"/>
  <c r="G45"/>
  <c r="G44"/>
  <c r="G43"/>
  <c r="H51"/>
  <c r="H46"/>
  <c r="H45"/>
  <c r="H44"/>
  <c r="H43"/>
  <c r="H41"/>
  <c r="G36"/>
  <c r="H36"/>
  <c r="H23"/>
  <c r="H11"/>
  <c r="H53" i="1"/>
  <c r="H47"/>
  <c r="H41"/>
  <c r="H27"/>
  <c r="H23"/>
  <c r="H20"/>
  <c r="H18"/>
  <c r="H16"/>
  <c r="H14"/>
  <c r="I28" i="3"/>
  <c r="H28"/>
  <c r="K12"/>
  <c r="L12"/>
  <c r="K13"/>
  <c r="L13"/>
  <c r="I20"/>
  <c r="I19"/>
  <c r="I18"/>
  <c r="H20"/>
  <c r="H19"/>
  <c r="H18"/>
  <c r="H12"/>
  <c r="I12"/>
  <c r="J12"/>
  <c r="H29" i="7" l="1"/>
  <c r="G8" i="2" l="1"/>
  <c r="D4"/>
  <c r="F4"/>
  <c r="I37" i="3"/>
  <c r="H37"/>
  <c r="I38"/>
  <c r="H38"/>
  <c r="I39"/>
  <c r="H39"/>
  <c r="I40"/>
  <c r="H40"/>
  <c r="H33"/>
  <c r="I33"/>
  <c r="I34"/>
  <c r="H34"/>
  <c r="H35"/>
  <c r="I35"/>
  <c r="H6" i="1"/>
  <c r="H7"/>
  <c r="G7"/>
  <c r="G6"/>
  <c r="D5" l="1"/>
  <c r="H5" s="1"/>
  <c r="D4"/>
  <c r="H4" s="1"/>
  <c r="F4"/>
  <c r="G4" s="1"/>
  <c r="F5"/>
  <c r="G5" s="1"/>
  <c r="G71" i="2" l="1"/>
  <c r="H71" s="1"/>
  <c r="H65"/>
  <c r="H60"/>
  <c r="G70"/>
  <c r="G69"/>
  <c r="E68"/>
  <c r="G68"/>
  <c r="F71"/>
  <c r="F70"/>
  <c r="F69"/>
  <c r="F68"/>
  <c r="G50"/>
  <c r="G51"/>
  <c r="G52"/>
  <c r="G53"/>
  <c r="G49"/>
  <c r="F43" i="6"/>
  <c r="D43"/>
  <c r="H39"/>
  <c r="G40"/>
  <c r="G39"/>
  <c r="F38"/>
  <c r="G38" s="1"/>
  <c r="D38"/>
  <c r="G34"/>
  <c r="G35"/>
  <c r="F33"/>
  <c r="D33"/>
  <c r="C43"/>
  <c r="C38"/>
  <c r="C33"/>
  <c r="B33" l="1"/>
  <c r="F13" i="1" l="1"/>
  <c r="D13"/>
  <c r="B13"/>
  <c r="E13" l="1"/>
  <c r="G13" s="1"/>
  <c r="G18"/>
  <c r="F53" i="2" l="1"/>
  <c r="F52"/>
  <c r="F51"/>
  <c r="F50"/>
  <c r="F49"/>
  <c r="E4"/>
  <c r="H38" i="6" l="1"/>
  <c r="H35"/>
  <c r="G41"/>
  <c r="E71" i="2" l="1"/>
  <c r="I71" s="1"/>
  <c r="B71"/>
  <c r="H70"/>
  <c r="E70" l="1"/>
  <c r="I70" s="1"/>
  <c r="B70"/>
  <c r="H69" l="1"/>
  <c r="E69"/>
  <c r="I69" s="1"/>
  <c r="B69"/>
  <c r="H68"/>
  <c r="I68" l="1"/>
  <c r="B68"/>
  <c r="I67"/>
  <c r="H67"/>
  <c r="I66"/>
  <c r="H66"/>
  <c r="I65"/>
  <c r="I64"/>
  <c r="H64"/>
  <c r="I63"/>
  <c r="H63"/>
  <c r="I62"/>
  <c r="H62"/>
  <c r="I61"/>
  <c r="H61" l="1"/>
  <c r="I60" l="1"/>
  <c r="H53" l="1"/>
  <c r="E53"/>
  <c r="I53" s="1"/>
  <c r="B53" l="1"/>
  <c r="H52"/>
  <c r="E52"/>
  <c r="B52"/>
  <c r="I52" l="1"/>
  <c r="H51"/>
  <c r="E51"/>
  <c r="I51" s="1"/>
  <c r="B51"/>
  <c r="H50"/>
  <c r="E50"/>
  <c r="B50"/>
  <c r="H49"/>
  <c r="E49"/>
  <c r="B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H15"/>
  <c r="G9"/>
  <c r="H8"/>
  <c r="H7"/>
  <c r="G7"/>
  <c r="H6"/>
  <c r="G6"/>
  <c r="H5"/>
  <c r="G5"/>
  <c r="I49" l="1"/>
  <c r="I50"/>
  <c r="G4"/>
  <c r="H4"/>
  <c r="B4"/>
  <c r="G11" i="7"/>
  <c r="H10"/>
  <c r="H9"/>
  <c r="G9"/>
  <c r="H8"/>
  <c r="G8"/>
  <c r="K2" l="1"/>
  <c r="H2"/>
  <c r="G2"/>
  <c r="K1"/>
  <c r="H1"/>
  <c r="G1"/>
  <c r="H50" i="6" l="1"/>
  <c r="H49"/>
  <c r="H48"/>
  <c r="B43" l="1"/>
  <c r="H40"/>
  <c r="B38"/>
  <c r="H34"/>
  <c r="H33" l="1"/>
  <c r="G33"/>
  <c r="K27"/>
  <c r="H27"/>
  <c r="G27"/>
  <c r="K26"/>
  <c r="H26"/>
  <c r="G26" l="1"/>
  <c r="H25"/>
  <c r="G25"/>
  <c r="H24"/>
  <c r="H22"/>
  <c r="G22"/>
  <c r="H21"/>
  <c r="G21"/>
  <c r="H20"/>
  <c r="G20"/>
  <c r="H19"/>
  <c r="G19"/>
  <c r="H18"/>
  <c r="G18"/>
  <c r="H17"/>
  <c r="G17" l="1"/>
  <c r="H16" l="1"/>
  <c r="G16" l="1"/>
  <c r="B16"/>
  <c r="H15"/>
  <c r="G15"/>
  <c r="H14"/>
  <c r="G14"/>
  <c r="H13"/>
  <c r="G13"/>
  <c r="H12"/>
  <c r="G12"/>
  <c r="G11"/>
  <c r="H10" l="1"/>
  <c r="B10"/>
  <c r="H9"/>
  <c r="G9"/>
  <c r="H8"/>
  <c r="G8" l="1"/>
  <c r="H7"/>
  <c r="G7"/>
  <c r="H6"/>
  <c r="G6"/>
  <c r="H5"/>
  <c r="G5"/>
  <c r="H4"/>
  <c r="G4"/>
  <c r="B4"/>
  <c r="G61" i="1"/>
  <c r="H61" s="1"/>
  <c r="G60" l="1"/>
  <c r="H60" s="1"/>
  <c r="H59"/>
  <c r="H57"/>
  <c r="G57"/>
  <c r="H56"/>
  <c r="G56"/>
  <c r="H55"/>
  <c r="G55"/>
  <c r="H54"/>
  <c r="G54"/>
  <c r="H51"/>
  <c r="G51"/>
  <c r="H50"/>
  <c r="G50"/>
  <c r="B50"/>
  <c r="H49"/>
  <c r="G49"/>
  <c r="H48"/>
  <c r="G48"/>
  <c r="H45"/>
  <c r="G45"/>
  <c r="H44"/>
  <c r="G44"/>
  <c r="B44"/>
  <c r="H43"/>
  <c r="G43"/>
  <c r="H42"/>
  <c r="G42"/>
  <c r="H39"/>
  <c r="G39"/>
  <c r="H38"/>
  <c r="G38"/>
  <c r="B38"/>
  <c r="H31"/>
  <c r="G31" l="1"/>
  <c r="H30"/>
  <c r="H29"/>
  <c r="G29"/>
  <c r="H25"/>
  <c r="G25"/>
  <c r="H21"/>
  <c r="G21"/>
  <c r="H19"/>
  <c r="G19"/>
  <c r="H17"/>
  <c r="H13" l="1"/>
  <c r="J13" i="3" l="1"/>
  <c r="I13"/>
  <c r="H13"/>
  <c r="G13"/>
  <c r="F13"/>
  <c r="E13"/>
  <c r="D13"/>
  <c r="G12"/>
  <c r="F12"/>
  <c r="E12" l="1"/>
  <c r="D12"/>
  <c r="C12" l="1"/>
</calcChain>
</file>

<file path=xl/comments1.xml><?xml version="1.0" encoding="utf-8"?>
<comments xmlns="http://schemas.openxmlformats.org/spreadsheetml/2006/main">
  <authors>
    <author>Your User Name</author>
  </authors>
  <commentList>
    <comment ref="A30" authorId="0">
      <text>
        <r>
          <rPr>
            <b/>
            <sz val="8"/>
            <color indexed="81"/>
            <rFont val="Tahoma"/>
            <charset val="1"/>
          </rPr>
          <t>Your User Name:</t>
        </r>
        <r>
          <rPr>
            <sz val="8"/>
            <color indexed="81"/>
            <rFont val="Tahoma"/>
            <charset val="1"/>
          </rPr>
          <t xml:space="preserve">
Средневзвешенная ставка</t>
        </r>
      </text>
    </comment>
  </commentList>
</comments>
</file>

<file path=xl/sharedStrings.xml><?xml version="1.0" encoding="utf-8"?>
<sst xmlns="http://schemas.openxmlformats.org/spreadsheetml/2006/main" count="720" uniqueCount="121">
  <si>
    <t>(млн.сом / проценты)</t>
  </si>
  <si>
    <t>-</t>
  </si>
  <si>
    <t>Прирост за месяц</t>
  </si>
  <si>
    <t>Прирост за год</t>
  </si>
  <si>
    <t>(млн.сомов)</t>
  </si>
  <si>
    <t xml:space="preserve">3-мес. </t>
  </si>
  <si>
    <t xml:space="preserve">12-мес. </t>
  </si>
  <si>
    <t>Спрос на ноты НБКР</t>
  </si>
  <si>
    <t>Объявленный объем эмиссии нот НБКР</t>
  </si>
  <si>
    <t>Продажа нот НБКР</t>
  </si>
  <si>
    <t>Средневзвешенная доходность нот НБКР</t>
  </si>
  <si>
    <t>кредиты в нац.валюте</t>
  </si>
  <si>
    <t>кредиты в ин.валюте</t>
  </si>
  <si>
    <t>Кредиты - всего</t>
  </si>
  <si>
    <t xml:space="preserve">Общий объем операций  </t>
  </si>
  <si>
    <t>Репо-продажа</t>
  </si>
  <si>
    <t>покупка</t>
  </si>
  <si>
    <t>продажа</t>
  </si>
  <si>
    <t xml:space="preserve"> до 1 дня </t>
  </si>
  <si>
    <t xml:space="preserve"> от  2  до   7 дней</t>
  </si>
  <si>
    <t xml:space="preserve"> от  8  до 14 дней</t>
  </si>
  <si>
    <t xml:space="preserve"> от 15 до 30 дней</t>
  </si>
  <si>
    <t xml:space="preserve"> от 31 до 60 дней</t>
  </si>
  <si>
    <t>7-дн.</t>
  </si>
  <si>
    <t>14-дн.</t>
  </si>
  <si>
    <t>28-дн.</t>
  </si>
  <si>
    <t>91-дн.</t>
  </si>
  <si>
    <t>180-дн.</t>
  </si>
  <si>
    <t xml:space="preserve">6-мес. </t>
  </si>
  <si>
    <t xml:space="preserve">18-мес. </t>
  </si>
  <si>
    <t xml:space="preserve">24-мес. </t>
  </si>
  <si>
    <t>Ставки НБКР</t>
  </si>
  <si>
    <t>Кредиты "овернайт"</t>
  </si>
  <si>
    <t>Операции репо</t>
  </si>
  <si>
    <t>Репо-покупка</t>
  </si>
  <si>
    <t>операции репо</t>
  </si>
  <si>
    <t>Прирост с начала года</t>
  </si>
  <si>
    <t xml:space="preserve"> юридических лиц</t>
  </si>
  <si>
    <t xml:space="preserve"> физических лиц</t>
  </si>
  <si>
    <t xml:space="preserve"> Гос.органов власти</t>
  </si>
  <si>
    <t xml:space="preserve"> нерезидентов</t>
  </si>
  <si>
    <t>юридическим лицам</t>
  </si>
  <si>
    <t>физическим лицам</t>
  </si>
  <si>
    <t>нерезидентам</t>
  </si>
  <si>
    <t xml:space="preserve">в нац. валюте </t>
  </si>
  <si>
    <t xml:space="preserve">в ин. валюте </t>
  </si>
  <si>
    <t xml:space="preserve">Объявленный объем эмиссии </t>
  </si>
  <si>
    <t xml:space="preserve">Средневзвешенная доходность </t>
  </si>
  <si>
    <t xml:space="preserve">Объем спроса </t>
  </si>
  <si>
    <t xml:space="preserve">Объем продаж </t>
  </si>
  <si>
    <t xml:space="preserve"> от 61 до 90 дней</t>
  </si>
  <si>
    <t xml:space="preserve"> от  91 до 180 дней </t>
  </si>
  <si>
    <t xml:space="preserve"> от  181 до 360 дней </t>
  </si>
  <si>
    <t>Учетная ставка (на конец периода)</t>
  </si>
  <si>
    <t>Кредиты "овернайт" (на конец периода)</t>
  </si>
  <si>
    <t>Кредиты в нац.валюте</t>
  </si>
  <si>
    <t>Кредиты в ин.валюте</t>
  </si>
  <si>
    <t>Общий объем</t>
  </si>
  <si>
    <t>(проценты)</t>
  </si>
  <si>
    <t>(млн.сом )</t>
  </si>
  <si>
    <t>Депозиты - всего</t>
  </si>
  <si>
    <t>Депозитные операции в нац. валюте</t>
  </si>
  <si>
    <t>Депозитные операции в ин. валюте</t>
  </si>
  <si>
    <t xml:space="preserve">Внутридневные кредиты </t>
  </si>
  <si>
    <t>Покупка ЦБ</t>
  </si>
  <si>
    <t xml:space="preserve">    Покупка ЦБ</t>
  </si>
  <si>
    <t>свыше 360 дней</t>
  </si>
  <si>
    <t>Кредитные аукционы</t>
  </si>
  <si>
    <t>2013 год</t>
  </si>
  <si>
    <t>Кредитные аукционы*</t>
  </si>
  <si>
    <t xml:space="preserve">*Объем кредитов фактически выданных за указанный период </t>
  </si>
  <si>
    <t>Депозиты "овернайт"</t>
  </si>
  <si>
    <t>Таблица 5. Операции НБКР на валютном рынке (за период)</t>
  </si>
  <si>
    <t>(млн.долл. / сом/доллар)</t>
  </si>
  <si>
    <t>Общий объем операций</t>
  </si>
  <si>
    <t>Чистая покупка</t>
  </si>
  <si>
    <t>Операции своп</t>
  </si>
  <si>
    <t>Таблица 6. Операции НБКР на открытом рынке (за период)</t>
  </si>
  <si>
    <t>Таблица 7. Аукционы нот НБКР (за период)</t>
  </si>
  <si>
    <t>Таблица 8. Аукционы ГКВ (за период)</t>
  </si>
  <si>
    <t>2014 год</t>
  </si>
  <si>
    <t xml:space="preserve">2-лет. </t>
  </si>
  <si>
    <t xml:space="preserve">3-лет. </t>
  </si>
  <si>
    <t xml:space="preserve">5-лет. </t>
  </si>
  <si>
    <t>Таблица 9. Аукционы ГКО (за период)</t>
  </si>
  <si>
    <t>Таблица 10. Процентные ставки на межбанковском кредитном рынке (за период)</t>
  </si>
  <si>
    <t>Таблица 11. Объем операций на межбанковском кредитном рынке (за период)</t>
  </si>
  <si>
    <t>Таблица 12. Депозиты, принятые коммерческими банками (на конец периода)</t>
  </si>
  <si>
    <t>Таблица 13. Кредиты, выданные коммерческими банками (задолженность на конец периода)</t>
  </si>
  <si>
    <t>янв.-сент.14</t>
  </si>
  <si>
    <t>янв.-сент. 15</t>
  </si>
  <si>
    <t>2014</t>
  </si>
  <si>
    <t xml:space="preserve">Ежемесячный Пресс-релиз Национального банка </t>
  </si>
  <si>
    <t>Сентябрь 2015</t>
  </si>
  <si>
    <t>Таблица 1. Основные макроэкономические показатели Кыргызской Республики</t>
  </si>
  <si>
    <t>(проценты / сом/долл.)</t>
  </si>
  <si>
    <t>Темп прироста реального ВВП (с начала года)</t>
  </si>
  <si>
    <t>ИПЦ (к декабрю предыдущего года)</t>
  </si>
  <si>
    <t>ИПЦ (к предыдущему месяцу)</t>
  </si>
  <si>
    <t>Учетная ставка НБКР (на конец периода)</t>
  </si>
  <si>
    <t>Учетный курс доллара (на конец периода)</t>
  </si>
  <si>
    <t>Темп прироста учетного курса (к декабрю предыдущего года)</t>
  </si>
  <si>
    <t>Темп прироста учетного курса (к предыдущему месяцу)</t>
  </si>
  <si>
    <t>Таблица 2. Денежные агрегаты (на конец периода)</t>
  </si>
  <si>
    <t>Деньги в обращении</t>
  </si>
  <si>
    <t xml:space="preserve">Денежная база* </t>
  </si>
  <si>
    <t xml:space="preserve">Денежная масса М2х </t>
  </si>
  <si>
    <t>Коэф. монетизации (М2Х)</t>
  </si>
  <si>
    <t>* без учета депозитов коммерческих банков в НБКР в иностранной валюте</t>
  </si>
  <si>
    <t>Таблица 3. Международные резервы (на конец периода)</t>
  </si>
  <si>
    <t>(млн. долл США)</t>
  </si>
  <si>
    <t xml:space="preserve">Валовые международные резервы </t>
  </si>
  <si>
    <t>Таблица 4. Валютный курс (на конец периода)</t>
  </si>
  <si>
    <t>Официальный курс доллара США к сому (сом/долл.)</t>
  </si>
  <si>
    <t>Курс доллара США на валютных торгах (сом/долл.)</t>
  </si>
  <si>
    <t>Курс доллара США к евро на мировом рынке (долл./евро)</t>
  </si>
  <si>
    <t>Курсы продажи иностранной валюты в обменных бюро:</t>
  </si>
  <si>
    <t>доллар США (сом/долл.)</t>
  </si>
  <si>
    <t>евро (сом/евро)</t>
  </si>
  <si>
    <t>рубль (сом/руб.)</t>
  </si>
  <si>
    <t>тенге (сом/тенге)</t>
  </si>
</sst>
</file>

<file path=xl/styles.xml><?xml version="1.0" encoding="utf-8"?>
<styleSheet xmlns="http://schemas.openxmlformats.org/spreadsheetml/2006/main">
  <numFmts count="20">
    <numFmt numFmtId="43" formatCode="_-* #,##0.00_р_._-;\-* #,##0.00_р_._-;_-* &quot;-&quot;??_р_._-;_-@_-"/>
    <numFmt numFmtId="164" formatCode="#,##0.0"/>
    <numFmt numFmtId="165" formatCode="0.0000"/>
    <numFmt numFmtId="166" formatCode="0.0"/>
    <numFmt numFmtId="167" formatCode="0.00_ ;[Red]\-0.00\ "/>
    <numFmt numFmtId="168" formatCode="#,##0.0_ ;[Red]\-#,##0.0\ "/>
    <numFmt numFmtId="169" formatCode="dd/mm/yy;@"/>
    <numFmt numFmtId="170" formatCode="#,##0.0000_ ;[Red]\-#,##0.0000\ "/>
    <numFmt numFmtId="171" formatCode="0.000000%"/>
    <numFmt numFmtId="172" formatCode="0.0_ ;[Red]\-0.0\ "/>
    <numFmt numFmtId="173" formatCode="#,##0.00_ ;[Red]\-#,##0.00\ "/>
    <numFmt numFmtId="174" formatCode="#,##0.000_ ;[Red]\-#,##0.000\ "/>
    <numFmt numFmtId="175" formatCode="#,##0.000"/>
    <numFmt numFmtId="176" formatCode="#,##0.00000"/>
    <numFmt numFmtId="177" formatCode="#,##0.000000"/>
    <numFmt numFmtId="178" formatCode="_-* #,##0.0_р_._-;\-* #,##0.0_р_._-;_-* &quot;-&quot;?_р_._-;_-@_-"/>
    <numFmt numFmtId="179" formatCode="_-* #,##0\ _р_._-;\-* #,##0\ _р_._-;_-* &quot;-&quot;\ _р_._-;_-@_-"/>
    <numFmt numFmtId="180" formatCode="_-* #,##0.00\ _р_._-;\-* #,##0.00\ _р_._-;_-* &quot;-&quot;??\ _р_._-;_-@_-"/>
    <numFmt numFmtId="181" formatCode="_(* #,##0_);_(* \(#,##0\);_(* &quot;-&quot;_);_(@_)"/>
    <numFmt numFmtId="182" formatCode="_(* #,##0.00_);_(* \(#,##0.00\);_(* &quot;-&quot;??_);_(@_)"/>
  </numFmts>
  <fonts count="4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i/>
      <sz val="8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2"/>
      <color indexed="24"/>
      <name val="Modern"/>
      <family val="3"/>
      <charset val="255"/>
    </font>
    <font>
      <b/>
      <u/>
      <sz val="14"/>
      <name val="Arial"/>
      <family val="2"/>
      <charset val="204"/>
    </font>
    <font>
      <sz val="12"/>
      <name val="Arial"/>
      <family val="2"/>
      <charset val="204"/>
    </font>
    <font>
      <sz val="12"/>
      <color indexed="10"/>
      <name val="Arial"/>
      <family val="2"/>
      <charset val="204"/>
    </font>
    <font>
      <vertAlign val="superscript"/>
      <sz val="12"/>
      <name val="Arial"/>
      <family val="2"/>
      <charset val="204"/>
    </font>
    <font>
      <vertAlign val="superscript"/>
      <sz val="12"/>
      <color indexed="10"/>
      <name val="Arial"/>
      <family val="2"/>
      <charset val="204"/>
    </font>
    <font>
      <i/>
      <sz val="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i/>
      <sz val="8"/>
      <color indexed="18"/>
      <name val="Arial Cyr"/>
      <charset val="204"/>
    </font>
    <font>
      <b/>
      <i/>
      <sz val="8"/>
      <color indexed="9"/>
      <name val="Arial Cyr"/>
      <charset val="204"/>
    </font>
    <font>
      <sz val="8"/>
      <color indexed="9"/>
      <name val="Arial Cyr"/>
      <charset val="204"/>
    </font>
    <font>
      <sz val="8"/>
      <color indexed="10"/>
      <name val="Arial Cyr"/>
      <charset val="204"/>
    </font>
    <font>
      <sz val="10"/>
      <name val="Arial Cyr"/>
    </font>
    <font>
      <sz val="10"/>
      <name val="Helv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0" fontId="26" fillId="0" borderId="0"/>
    <xf numFmtId="0" fontId="10" fillId="0" borderId="0"/>
    <xf numFmtId="9" fontId="3" fillId="0" borderId="0" applyFont="0" applyFill="0" applyBorder="0" applyAlignment="0" applyProtection="0"/>
    <xf numFmtId="0" fontId="27" fillId="0" borderId="0"/>
    <xf numFmtId="0" fontId="11" fillId="0" borderId="0"/>
    <xf numFmtId="0" fontId="28" fillId="0" borderId="0" applyNumberFormat="0" applyFill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33" fillId="3" borderId="0" applyNumberFormat="0" applyBorder="0" applyAlignment="0" applyProtection="0"/>
    <xf numFmtId="0" fontId="34" fillId="4" borderId="0" applyNumberFormat="0" applyBorder="0" applyAlignment="0" applyProtection="0"/>
    <xf numFmtId="0" fontId="35" fillId="5" borderId="5" applyNumberFormat="0" applyAlignment="0" applyProtection="0"/>
    <xf numFmtId="0" fontId="36" fillId="6" borderId="6" applyNumberFormat="0" applyAlignment="0" applyProtection="0"/>
    <xf numFmtId="0" fontId="37" fillId="6" borderId="5" applyNumberFormat="0" applyAlignment="0" applyProtection="0"/>
    <xf numFmtId="0" fontId="38" fillId="0" borderId="7" applyNumberFormat="0" applyFill="0" applyAlignment="0" applyProtection="0"/>
    <xf numFmtId="0" fontId="39" fillId="7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0" applyNumberFormat="0" applyFill="0" applyAlignment="0" applyProtection="0"/>
    <xf numFmtId="0" fontId="4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3" fillId="3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" fillId="0" borderId="0"/>
    <xf numFmtId="9" fontId="44" fillId="0" borderId="0" applyFont="0" applyFill="0" applyBorder="0" applyAlignment="0" applyProtection="0"/>
    <xf numFmtId="9" fontId="2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6" fillId="0" borderId="0" applyFont="0" applyFill="0" applyBorder="0" applyAlignment="0" applyProtection="0"/>
    <xf numFmtId="182" fontId="26" fillId="0" borderId="0" applyFont="0" applyFill="0" applyBorder="0" applyAlignment="0" applyProtection="0"/>
  </cellStyleXfs>
  <cellXfs count="170">
    <xf numFmtId="0" fontId="0" fillId="0" borderId="0" xfId="0"/>
    <xf numFmtId="0" fontId="5" fillId="0" borderId="0" xfId="0" applyFont="1"/>
    <xf numFmtId="0" fontId="4" fillId="0" borderId="0" xfId="0" applyFont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Fill="1"/>
    <xf numFmtId="169" fontId="4" fillId="0" borderId="0" xfId="0" applyNumberFormat="1" applyFont="1" applyFill="1"/>
    <xf numFmtId="0" fontId="4" fillId="0" borderId="0" xfId="0" applyFont="1" applyFill="1" applyBorder="1" applyAlignment="1">
      <alignment horizontal="left" vertical="center" wrapText="1"/>
    </xf>
    <xf numFmtId="164" fontId="4" fillId="0" borderId="0" xfId="0" applyNumberFormat="1" applyFont="1"/>
    <xf numFmtId="0" fontId="8" fillId="0" borderId="0" xfId="0" applyFont="1"/>
    <xf numFmtId="164" fontId="5" fillId="0" borderId="0" xfId="0" applyNumberFormat="1" applyFont="1"/>
    <xf numFmtId="10" fontId="8" fillId="0" borderId="0" xfId="0" applyNumberFormat="1" applyFont="1" applyFill="1" applyBorder="1" applyAlignment="1">
      <alignment vertical="center"/>
    </xf>
    <xf numFmtId="10" fontId="7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right" vertical="center" wrapText="1"/>
    </xf>
    <xf numFmtId="0" fontId="12" fillId="0" borderId="0" xfId="2" applyFont="1" applyFill="1" applyAlignment="1">
      <alignment horizontal="center" vertical="top"/>
    </xf>
    <xf numFmtId="0" fontId="13" fillId="0" borderId="0" xfId="2" applyFont="1"/>
    <xf numFmtId="0" fontId="14" fillId="0" borderId="0" xfId="2" applyFont="1"/>
    <xf numFmtId="0" fontId="14" fillId="0" borderId="0" xfId="2" applyFont="1" applyFill="1"/>
    <xf numFmtId="0" fontId="13" fillId="0" borderId="0" xfId="2" applyFont="1" applyBorder="1" applyAlignment="1">
      <alignment shrinkToFit="1"/>
    </xf>
    <xf numFmtId="0" fontId="15" fillId="0" borderId="0" xfId="2" applyFont="1" applyBorder="1" applyAlignment="1">
      <alignment horizontal="left"/>
    </xf>
    <xf numFmtId="0" fontId="16" fillId="0" borderId="0" xfId="2" applyFont="1" applyBorder="1" applyAlignment="1">
      <alignment horizontal="left"/>
    </xf>
    <xf numFmtId="0" fontId="13" fillId="0" borderId="0" xfId="2" applyFont="1" applyFill="1"/>
    <xf numFmtId="171" fontId="13" fillId="0" borderId="0" xfId="3" applyNumberFormat="1" applyFont="1" applyFill="1"/>
    <xf numFmtId="0" fontId="13" fillId="0" borderId="0" xfId="2" applyFont="1" applyFill="1" applyBorder="1"/>
    <xf numFmtId="168" fontId="4" fillId="0" borderId="0" xfId="0" applyNumberFormat="1" applyFont="1" applyFill="1" applyAlignment="1">
      <alignment horizontal="right"/>
    </xf>
    <xf numFmtId="0" fontId="9" fillId="0" borderId="0" xfId="2" applyFont="1" applyFill="1" applyBorder="1" applyAlignment="1">
      <alignment horizontal="left" vertical="center" wrapText="1"/>
    </xf>
    <xf numFmtId="0" fontId="17" fillId="0" borderId="0" xfId="2" applyFont="1" applyFill="1" applyBorder="1" applyAlignment="1">
      <alignment horizontal="left" vertical="center" wrapText="1" indent="1"/>
    </xf>
    <xf numFmtId="167" fontId="4" fillId="0" borderId="0" xfId="0" applyNumberFormat="1" applyFont="1" applyFill="1" applyAlignment="1">
      <alignment horizontal="right" vertical="center"/>
    </xf>
    <xf numFmtId="167" fontId="8" fillId="0" borderId="0" xfId="0" applyNumberFormat="1" applyFont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 indent="2"/>
    </xf>
    <xf numFmtId="0" fontId="20" fillId="0" borderId="0" xfId="2" applyFont="1" applyFill="1" applyBorder="1" applyAlignment="1"/>
    <xf numFmtId="0" fontId="19" fillId="0" borderId="0" xfId="2" applyFont="1" applyAlignment="1"/>
    <xf numFmtId="0" fontId="19" fillId="0" borderId="0" xfId="2" applyFont="1" applyBorder="1" applyAlignment="1"/>
    <xf numFmtId="0" fontId="17" fillId="0" borderId="0" xfId="2" applyFont="1" applyFill="1" applyBorder="1" applyAlignment="1">
      <alignment horizontal="left" shrinkToFit="1"/>
    </xf>
    <xf numFmtId="164" fontId="17" fillId="0" borderId="0" xfId="2" applyNumberFormat="1" applyFont="1" applyFill="1" applyAlignment="1"/>
    <xf numFmtId="164" fontId="17" fillId="0" borderId="0" xfId="2" applyNumberFormat="1" applyFont="1" applyFill="1" applyAlignment="1">
      <alignment horizontal="right"/>
    </xf>
    <xf numFmtId="0" fontId="20" fillId="0" borderId="0" xfId="0" applyFont="1"/>
    <xf numFmtId="0" fontId="21" fillId="0" borderId="0" xfId="0" applyFont="1"/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 indent="1"/>
    </xf>
    <xf numFmtId="0" fontId="19" fillId="0" borderId="0" xfId="2" applyFont="1" applyFill="1" applyAlignment="1">
      <alignment horizontal="center"/>
    </xf>
    <xf numFmtId="0" fontId="19" fillId="0" borderId="0" xfId="2" applyFont="1" applyAlignment="1">
      <alignment horizontal="center"/>
    </xf>
    <xf numFmtId="168" fontId="22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right" indent="4"/>
    </xf>
    <xf numFmtId="0" fontId="4" fillId="0" borderId="0" xfId="0" applyFont="1" applyBorder="1" applyAlignment="1">
      <alignment horizontal="left" vertical="center" wrapText="1" indent="3"/>
    </xf>
    <xf numFmtId="0" fontId="18" fillId="0" borderId="0" xfId="2" applyFont="1" applyAlignment="1">
      <alignment horizontal="center"/>
    </xf>
    <xf numFmtId="0" fontId="13" fillId="0" borderId="1" xfId="2" applyFont="1" applyFill="1" applyBorder="1"/>
    <xf numFmtId="17" fontId="6" fillId="0" borderId="1" xfId="0" applyNumberFormat="1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left" vertical="center" indent="2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2"/>
    </xf>
    <xf numFmtId="0" fontId="7" fillId="0" borderId="0" xfId="0" applyFont="1" applyFill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indent="2"/>
    </xf>
    <xf numFmtId="2" fontId="4" fillId="0" borderId="0" xfId="0" applyNumberFormat="1" applyFont="1"/>
    <xf numFmtId="0" fontId="4" fillId="0" borderId="0" xfId="0" applyFont="1" applyFill="1" applyBorder="1"/>
    <xf numFmtId="0" fontId="6" fillId="0" borderId="0" xfId="0" applyFont="1" applyBorder="1" applyAlignment="1">
      <alignment horizontal="left" vertical="center" wrapText="1" indent="1"/>
    </xf>
    <xf numFmtId="167" fontId="6" fillId="0" borderId="0" xfId="0" applyNumberFormat="1" applyFont="1" applyFill="1" applyAlignment="1">
      <alignment horizontal="right" vertical="center"/>
    </xf>
    <xf numFmtId="168" fontId="4" fillId="0" borderId="0" xfId="0" applyNumberFormat="1" applyFont="1" applyFill="1" applyAlignment="1">
      <alignment vertical="center"/>
    </xf>
    <xf numFmtId="168" fontId="4" fillId="0" borderId="0" xfId="0" applyNumberFormat="1" applyFont="1" applyFill="1" applyAlignment="1">
      <alignment horizontal="right" vertical="center"/>
    </xf>
    <xf numFmtId="168" fontId="6" fillId="0" borderId="0" xfId="0" applyNumberFormat="1" applyFont="1" applyFill="1" applyBorder="1" applyAlignment="1">
      <alignment horizontal="right" vertical="center" wrapText="1"/>
    </xf>
    <xf numFmtId="168" fontId="7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right"/>
    </xf>
    <xf numFmtId="170" fontId="22" fillId="0" borderId="0" xfId="0" applyNumberFormat="1" applyFont="1" applyFill="1" applyAlignment="1">
      <alignment horizontal="right"/>
    </xf>
    <xf numFmtId="177" fontId="4" fillId="0" borderId="0" xfId="0" applyNumberFormat="1" applyFont="1"/>
    <xf numFmtId="175" fontId="4" fillId="0" borderId="0" xfId="0" applyNumberFormat="1" applyFont="1" applyFill="1"/>
    <xf numFmtId="164" fontId="23" fillId="0" borderId="0" xfId="0" applyNumberFormat="1" applyFont="1" applyFill="1" applyBorder="1" applyAlignment="1">
      <alignment horizontal="right" vertical="center" wrapText="1"/>
    </xf>
    <xf numFmtId="173" fontId="22" fillId="0" borderId="0" xfId="0" applyNumberFormat="1" applyFont="1" applyFill="1" applyAlignment="1">
      <alignment horizontal="right"/>
    </xf>
    <xf numFmtId="0" fontId="24" fillId="0" borderId="0" xfId="0" applyFont="1"/>
    <xf numFmtId="49" fontId="18" fillId="0" borderId="0" xfId="2" applyNumberFormat="1" applyFont="1" applyAlignment="1">
      <alignment horizontal="center"/>
    </xf>
    <xf numFmtId="170" fontId="13" fillId="0" borderId="0" xfId="2" applyNumberFormat="1" applyFont="1" applyFill="1"/>
    <xf numFmtId="2" fontId="13" fillId="0" borderId="0" xfId="2" applyNumberFormat="1" applyFont="1" applyFill="1"/>
    <xf numFmtId="43" fontId="4" fillId="0" borderId="0" xfId="0" applyNumberFormat="1" applyFont="1" applyFill="1" applyAlignment="1">
      <alignment horizontal="right" vertical="center"/>
    </xf>
    <xf numFmtId="43" fontId="4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Alignment="1">
      <alignment horizontal="right" vertical="center"/>
    </xf>
    <xf numFmtId="168" fontId="8" fillId="0" borderId="0" xfId="0" applyNumberFormat="1" applyFont="1" applyFill="1" applyAlignment="1">
      <alignment horizontal="right" vertical="center"/>
    </xf>
    <xf numFmtId="43" fontId="4" fillId="0" borderId="0" xfId="0" applyNumberFormat="1" applyFont="1"/>
    <xf numFmtId="178" fontId="4" fillId="0" borderId="0" xfId="0" applyNumberFormat="1" applyFont="1"/>
    <xf numFmtId="168" fontId="4" fillId="0" borderId="0" xfId="0" applyNumberFormat="1" applyFont="1" applyFill="1" applyBorder="1" applyAlignment="1">
      <alignment horizontal="right" vertical="center" wrapText="1"/>
    </xf>
    <xf numFmtId="0" fontId="13" fillId="0" borderId="0" xfId="2" applyFont="1" applyFill="1" applyBorder="1" applyAlignment="1">
      <alignment vertical="center"/>
    </xf>
    <xf numFmtId="167" fontId="7" fillId="0" borderId="0" xfId="0" applyNumberFormat="1" applyFont="1" applyFill="1" applyAlignment="1">
      <alignment horizontal="right" vertical="center"/>
    </xf>
    <xf numFmtId="168" fontId="4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/>
    <xf numFmtId="0" fontId="5" fillId="0" borderId="0" xfId="0" applyFont="1" applyFill="1"/>
    <xf numFmtId="173" fontId="14" fillId="0" borderId="0" xfId="2" applyNumberFormat="1" applyFont="1"/>
    <xf numFmtId="174" fontId="13" fillId="0" borderId="0" xfId="2" applyNumberFormat="1" applyFont="1"/>
    <xf numFmtId="165" fontId="4" fillId="0" borderId="0" xfId="0" applyNumberFormat="1" applyFont="1" applyFill="1" applyBorder="1" applyAlignment="1">
      <alignment horizontal="right" vertical="center" wrapText="1"/>
    </xf>
    <xf numFmtId="172" fontId="4" fillId="0" borderId="0" xfId="0" applyNumberFormat="1" applyFont="1" applyFill="1" applyAlignment="1">
      <alignment vertical="center"/>
    </xf>
    <xf numFmtId="170" fontId="4" fillId="0" borderId="0" xfId="0" applyNumberFormat="1" applyFont="1" applyFill="1" applyBorder="1" applyAlignment="1">
      <alignment horizontal="right" vertical="center"/>
    </xf>
    <xf numFmtId="172" fontId="8" fillId="0" borderId="0" xfId="0" applyNumberFormat="1" applyFont="1" applyFill="1" applyAlignment="1">
      <alignment horizontal="right" vertical="center"/>
    </xf>
    <xf numFmtId="165" fontId="13" fillId="0" borderId="0" xfId="2" applyNumberFormat="1" applyFont="1"/>
    <xf numFmtId="170" fontId="14" fillId="0" borderId="0" xfId="2" applyNumberFormat="1" applyFont="1" applyFill="1"/>
    <xf numFmtId="0" fontId="4" fillId="0" borderId="0" xfId="0" applyFont="1" applyFill="1" applyBorder="1" applyAlignment="1">
      <alignment horizontal="left" vertical="center" wrapText="1" indent="1"/>
    </xf>
    <xf numFmtId="0" fontId="4" fillId="0" borderId="0" xfId="0" applyFont="1" applyBorder="1" applyAlignment="1">
      <alignment vertical="center" wrapText="1"/>
    </xf>
    <xf numFmtId="2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167" fontId="4" fillId="0" borderId="0" xfId="0" applyNumberFormat="1" applyFont="1"/>
    <xf numFmtId="4" fontId="4" fillId="0" borderId="0" xfId="0" applyNumberFormat="1" applyFont="1"/>
    <xf numFmtId="164" fontId="4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167" fontId="4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Alignment="1">
      <alignment horizontal="right" vertical="center"/>
    </xf>
    <xf numFmtId="164" fontId="4" fillId="0" borderId="0" xfId="0" applyNumberFormat="1" applyFont="1" applyAlignment="1">
      <alignment horizontal="right"/>
    </xf>
    <xf numFmtId="2" fontId="25" fillId="0" borderId="0" xfId="0" applyNumberFormat="1" applyFont="1"/>
    <xf numFmtId="164" fontId="7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167" fontId="4" fillId="0" borderId="0" xfId="0" applyNumberFormat="1" applyFont="1" applyFill="1" applyAlignment="1">
      <alignment horizontal="right"/>
    </xf>
    <xf numFmtId="176" fontId="4" fillId="0" borderId="0" xfId="0" applyNumberFormat="1" applyFont="1"/>
    <xf numFmtId="0" fontId="18" fillId="0" borderId="0" xfId="2" applyFont="1" applyAlignment="1"/>
    <xf numFmtId="49" fontId="18" fillId="0" borderId="0" xfId="2" applyNumberFormat="1" applyFont="1" applyAlignment="1"/>
    <xf numFmtId="0" fontId="4" fillId="0" borderId="0" xfId="0" applyFont="1" applyFill="1" applyAlignment="1">
      <alignment horizontal="left" indent="2"/>
    </xf>
    <xf numFmtId="164" fontId="4" fillId="0" borderId="0" xfId="0" applyNumberFormat="1" applyFont="1" applyBorder="1"/>
    <xf numFmtId="175" fontId="4" fillId="0" borderId="0" xfId="0" applyNumberFormat="1" applyFont="1" applyFill="1" applyBorder="1"/>
    <xf numFmtId="1" fontId="4" fillId="0" borderId="0" xfId="0" applyNumberFormat="1" applyFont="1" applyBorder="1"/>
    <xf numFmtId="0" fontId="9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166" fontId="4" fillId="0" borderId="0" xfId="0" applyNumberFormat="1" applyFont="1" applyBorder="1"/>
    <xf numFmtId="14" fontId="4" fillId="0" borderId="0" xfId="0" applyNumberFormat="1" applyFont="1" applyFill="1" applyBorder="1" applyAlignment="1">
      <alignment horizontal="left" vertical="center" wrapText="1"/>
    </xf>
    <xf numFmtId="17" fontId="4" fillId="0" borderId="0" xfId="0" applyNumberFormat="1" applyFont="1" applyAlignment="1">
      <alignment horizontal="center"/>
    </xf>
    <xf numFmtId="168" fontId="4" fillId="0" borderId="0" xfId="0" applyNumberFormat="1" applyFont="1" applyFill="1"/>
    <xf numFmtId="0" fontId="7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Fill="1"/>
    <xf numFmtId="165" fontId="0" fillId="0" borderId="0" xfId="0" applyNumberFormat="1"/>
    <xf numFmtId="167" fontId="4" fillId="0" borderId="0" xfId="0" applyNumberFormat="1" applyFont="1" applyAlignment="1">
      <alignment horizontal="right"/>
    </xf>
    <xf numFmtId="165" fontId="2" fillId="0" borderId="0" xfId="46" applyNumberFormat="1"/>
    <xf numFmtId="17" fontId="6" fillId="0" borderId="0" xfId="0" applyNumberFormat="1" applyFont="1" applyFill="1" applyBorder="1" applyAlignment="1">
      <alignment horizontal="center" vertical="center" wrapText="1"/>
    </xf>
    <xf numFmtId="172" fontId="4" fillId="0" borderId="0" xfId="0" applyNumberFormat="1" applyFont="1" applyFill="1" applyBorder="1" applyAlignment="1">
      <alignment vertical="center"/>
    </xf>
    <xf numFmtId="168" fontId="4" fillId="0" borderId="0" xfId="0" applyNumberFormat="1" applyFont="1" applyFill="1" applyBorder="1" applyAlignment="1">
      <alignment vertical="center"/>
    </xf>
    <xf numFmtId="172" fontId="8" fillId="0" borderId="0" xfId="0" applyNumberFormat="1" applyFont="1" applyFill="1" applyBorder="1" applyAlignment="1">
      <alignment horizontal="right" vertical="center"/>
    </xf>
    <xf numFmtId="168" fontId="7" fillId="0" borderId="0" xfId="0" applyNumberFormat="1" applyFont="1" applyFill="1" applyAlignment="1">
      <alignment horizontal="left" vertical="center"/>
    </xf>
    <xf numFmtId="168" fontId="8" fillId="0" borderId="0" xfId="0" applyNumberFormat="1" applyFont="1" applyFill="1" applyAlignment="1">
      <alignment horizontal="left" vertical="center"/>
    </xf>
    <xf numFmtId="168" fontId="8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/>
    </xf>
    <xf numFmtId="167" fontId="8" fillId="0" borderId="0" xfId="0" applyNumberFormat="1" applyFont="1" applyFill="1" applyAlignment="1">
      <alignment horizontal="left" vertical="center"/>
    </xf>
    <xf numFmtId="167" fontId="8" fillId="0" borderId="0" xfId="0" applyNumberFormat="1" applyFont="1" applyAlignment="1">
      <alignment horizontal="left" vertical="center"/>
    </xf>
    <xf numFmtId="164" fontId="4" fillId="33" borderId="0" xfId="0" applyNumberFormat="1" applyFont="1" applyFill="1" applyAlignment="1">
      <alignment horizontal="right" vertical="center"/>
    </xf>
    <xf numFmtId="164" fontId="4" fillId="33" borderId="0" xfId="0" applyNumberFormat="1" applyFont="1" applyFill="1" applyBorder="1" applyAlignment="1">
      <alignment horizontal="right" vertical="center"/>
    </xf>
    <xf numFmtId="1" fontId="4" fillId="0" borderId="0" xfId="0" applyNumberFormat="1" applyFont="1"/>
    <xf numFmtId="0" fontId="21" fillId="0" borderId="0" xfId="48" applyFont="1"/>
    <xf numFmtId="0" fontId="5" fillId="0" borderId="0" xfId="48" applyFont="1"/>
    <xf numFmtId="0" fontId="3" fillId="0" borderId="0" xfId="48"/>
    <xf numFmtId="0" fontId="8" fillId="0" borderId="0" xfId="48" applyFont="1" applyAlignment="1">
      <alignment horizontal="left"/>
    </xf>
    <xf numFmtId="0" fontId="4" fillId="0" borderId="0" xfId="48" applyFont="1" applyFill="1" applyBorder="1" applyAlignment="1">
      <alignment horizontal="left"/>
    </xf>
    <xf numFmtId="0" fontId="4" fillId="0" borderId="0" xfId="48" applyFont="1" applyAlignment="1">
      <alignment horizontal="left"/>
    </xf>
    <xf numFmtId="0" fontId="6" fillId="0" borderId="0" xfId="48" applyFont="1" applyBorder="1" applyAlignment="1">
      <alignment horizontal="left" vertical="center" wrapText="1"/>
    </xf>
    <xf numFmtId="164" fontId="6" fillId="0" borderId="0" xfId="48" applyNumberFormat="1" applyFont="1" applyFill="1" applyAlignment="1">
      <alignment horizontal="right" vertical="center"/>
    </xf>
    <xf numFmtId="168" fontId="7" fillId="0" borderId="0" xfId="48" applyNumberFormat="1" applyFont="1" applyFill="1" applyAlignment="1">
      <alignment horizontal="right" vertical="center"/>
    </xf>
    <xf numFmtId="0" fontId="4" fillId="0" borderId="0" xfId="48" applyFont="1" applyAlignment="1">
      <alignment horizontal="left" indent="2"/>
    </xf>
    <xf numFmtId="164" fontId="4" fillId="0" borderId="0" xfId="48" applyNumberFormat="1" applyFont="1" applyFill="1" applyAlignment="1">
      <alignment horizontal="right" vertical="center"/>
    </xf>
    <xf numFmtId="0" fontId="4" fillId="0" borderId="0" xfId="48" applyFont="1" applyFill="1" applyAlignment="1">
      <alignment horizontal="left" indent="2"/>
    </xf>
    <xf numFmtId="0" fontId="6" fillId="0" borderId="0" xfId="48" applyFont="1" applyFill="1" applyBorder="1" applyAlignment="1">
      <alignment horizontal="left" vertical="center" wrapText="1"/>
    </xf>
    <xf numFmtId="168" fontId="6" fillId="0" borderId="0" xfId="0" applyNumberFormat="1" applyFont="1" applyFill="1" applyAlignment="1">
      <alignment horizontal="right" vertical="center"/>
    </xf>
    <xf numFmtId="4" fontId="45" fillId="0" borderId="0" xfId="1" applyNumberFormat="1" applyFont="1" applyBorder="1"/>
    <xf numFmtId="164" fontId="9" fillId="0" borderId="0" xfId="2" applyNumberFormat="1" applyFont="1" applyFill="1" applyBorder="1" applyAlignment="1">
      <alignment vertical="center"/>
    </xf>
    <xf numFmtId="166" fontId="4" fillId="0" borderId="0" xfId="0" applyNumberFormat="1" applyFont="1" applyAlignment="1">
      <alignment horizontal="right"/>
    </xf>
    <xf numFmtId="49" fontId="6" fillId="0" borderId="1" xfId="0" applyNumberFormat="1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/>
    </xf>
    <xf numFmtId="49" fontId="18" fillId="0" borderId="0" xfId="2" applyNumberFormat="1" applyFont="1" applyAlignment="1">
      <alignment horizontal="center"/>
    </xf>
  </cellXfs>
  <cellStyles count="62">
    <cellStyle name="20% - Акцент1" xfId="23" builtinId="30" customBuiltin="1"/>
    <cellStyle name="20% - Акцент2" xfId="27" builtinId="34" customBuiltin="1"/>
    <cellStyle name="20% - Акцент3" xfId="31" builtinId="38" customBuiltin="1"/>
    <cellStyle name="20% - Акцент4" xfId="35" builtinId="42" customBuiltin="1"/>
    <cellStyle name="20% - Акцент5" xfId="39" builtinId="46" customBuiltin="1"/>
    <cellStyle name="20% - Акцент6" xfId="43" builtinId="50" customBuiltin="1"/>
    <cellStyle name="40% - Акцент1" xfId="24" builtinId="31" customBuiltin="1"/>
    <cellStyle name="40% - Акцент2" xfId="28" builtinId="35" customBuiltin="1"/>
    <cellStyle name="40% - Акцент3" xfId="32" builtinId="39" customBuiltin="1"/>
    <cellStyle name="40% - Акцент4" xfId="36" builtinId="43" customBuiltin="1"/>
    <cellStyle name="40% - Акцент5" xfId="40" builtinId="47" customBuiltin="1"/>
    <cellStyle name="40% - Акцент6" xfId="44" builtinId="51" customBuiltin="1"/>
    <cellStyle name="60% - Акцент1" xfId="25" builtinId="32" customBuiltin="1"/>
    <cellStyle name="60% - Акцент2" xfId="29" builtinId="36" customBuiltin="1"/>
    <cellStyle name="60% - Акцент3" xfId="33" builtinId="40" customBuiltin="1"/>
    <cellStyle name="60% - Акцент4" xfId="37" builtinId="44" customBuiltin="1"/>
    <cellStyle name="60% - Акцент5" xfId="41" builtinId="48" customBuiltin="1"/>
    <cellStyle name="60% - Акцент6" xfId="45" builtinId="52" customBuiltin="1"/>
    <cellStyle name="Акцент1" xfId="22" builtinId="29" customBuiltin="1"/>
    <cellStyle name="Акцент2" xfId="26" builtinId="33" customBuiltin="1"/>
    <cellStyle name="Акцент3" xfId="30" builtinId="37" customBuiltin="1"/>
    <cellStyle name="Акцент4" xfId="34" builtinId="41" customBuiltin="1"/>
    <cellStyle name="Акцент5" xfId="38" builtinId="45" customBuiltin="1"/>
    <cellStyle name="Акцент6" xfId="42" builtinId="49" customBuiltin="1"/>
    <cellStyle name="Ввод " xfId="14" builtinId="20" customBuiltin="1"/>
    <cellStyle name="Вывод" xfId="15" builtinId="21" customBuiltin="1"/>
    <cellStyle name="Вычисление" xfId="16" builtinId="22" customBuiltin="1"/>
    <cellStyle name="Заголовок 1" xfId="7" builtinId="16" customBuiltin="1"/>
    <cellStyle name="Заголовок 2" xfId="8" builtinId="17" customBuiltin="1"/>
    <cellStyle name="Заголовок 3" xfId="9" builtinId="18" customBuiltin="1"/>
    <cellStyle name="Заголовок 4" xfId="10" builtinId="19" customBuiltin="1"/>
    <cellStyle name="Итог" xfId="21" builtinId="25" customBuiltin="1"/>
    <cellStyle name="Контрольная ячейка" xfId="18" builtinId="23" customBuiltin="1"/>
    <cellStyle name="Название" xfId="6" builtinId="15" customBuiltin="1"/>
    <cellStyle name="Нейтральный" xfId="13" builtinId="28" customBuiltin="1"/>
    <cellStyle name="Обычный" xfId="0" builtinId="0"/>
    <cellStyle name="Обычный 2" xfId="1"/>
    <cellStyle name="Обычный 2 2" xfId="51"/>
    <cellStyle name="Обычный 3" xfId="46"/>
    <cellStyle name="Обычный 3 2" xfId="52"/>
    <cellStyle name="Обычный 4" xfId="48"/>
    <cellStyle name="Обычный 4 2" xfId="53"/>
    <cellStyle name="Обычный 5" xfId="54"/>
    <cellStyle name="Обычный 6" xfId="50"/>
    <cellStyle name="Обычный 7" xfId="49"/>
    <cellStyle name="Обычный_Пресс-конференция (октябрь 2008)" xfId="2"/>
    <cellStyle name="Плохой" xfId="12" builtinId="27" customBuiltin="1"/>
    <cellStyle name="Пояснение" xfId="20" builtinId="53" customBuiltin="1"/>
    <cellStyle name="Примечание 2" xfId="47"/>
    <cellStyle name="Процентный" xfId="3" builtinId="5"/>
    <cellStyle name="Процентный 2" xfId="56"/>
    <cellStyle name="Процентный 3" xfId="55"/>
    <cellStyle name="Связанная ячейка" xfId="17" builtinId="24" customBuiltin="1"/>
    <cellStyle name="Стиль 1" xfId="4"/>
    <cellStyle name="ТЕКСТ" xfId="5"/>
    <cellStyle name="Текст предупреждения" xfId="19" builtinId="11" customBuiltin="1"/>
    <cellStyle name="Тысячи [0]_4-8Окт" xfId="57"/>
    <cellStyle name="Тысячи_4-8Окт" xfId="58"/>
    <cellStyle name="Финансовый [0] 2" xfId="60"/>
    <cellStyle name="Финансовый 2" xfId="61"/>
    <cellStyle name="Финансовый 3" xfId="59"/>
    <cellStyle name="Хороший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9. Обменный курс доллара </a:t>
            </a:r>
          </a:p>
        </c:rich>
      </c:tx>
      <c:layout>
        <c:manualLayout>
          <c:xMode val="edge"/>
          <c:yMode val="edge"/>
          <c:x val="0.46257485029940903"/>
          <c:y val="0.35714285714286476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#ССЫЛКА!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axId val="86005248"/>
        <c:axId val="86007168"/>
      </c:barChart>
      <c:lineChart>
        <c:grouping val="standard"/>
        <c:ser>
          <c:idx val="2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#ССЫЛКА!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0"/>
          <c:order val="2"/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#ССЫЛКА!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marker val="1"/>
        <c:axId val="86005248"/>
        <c:axId val="86007168"/>
      </c:lineChart>
      <c:catAx>
        <c:axId val="86005248"/>
        <c:scaling>
          <c:orientation val="minMax"/>
        </c:scaling>
        <c:axPos val="b"/>
        <c:numFmt formatCode="dd/mm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6007168"/>
        <c:crosses val="autoZero"/>
        <c:auto val="1"/>
        <c:lblAlgn val="ctr"/>
        <c:lblOffset val="100"/>
        <c:tickLblSkip val="1"/>
        <c:tickMarkSkip val="1"/>
      </c:catAx>
      <c:valAx>
        <c:axId val="86007168"/>
        <c:scaling>
          <c:orientation val="minMax"/>
          <c:max val="38.200000000000003"/>
          <c:min val="37.300000000000004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сом / доллар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6005248"/>
        <c:crosses val="autoZero"/>
        <c:crossBetween val="between"/>
        <c:majorUnit val="0.1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921" r="0.75000000000000921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9. Обменный курс доллара </a:t>
            </a:r>
          </a:p>
        </c:rich>
      </c:tx>
      <c:layout>
        <c:manualLayout>
          <c:xMode val="edge"/>
          <c:yMode val="edge"/>
          <c:x val="0.46257485029940903"/>
          <c:y val="0.35714285714286476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tx>
            <c:v>'Деп-Кред'!#REF!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axId val="85919232"/>
        <c:axId val="85921152"/>
      </c:barChart>
      <c:lineChart>
        <c:grouping val="standard"/>
        <c:ser>
          <c:idx val="2"/>
          <c:order val="1"/>
          <c:tx>
            <c:v>'Деп-Кред'!#REF!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0"/>
          <c:order val="2"/>
          <c:tx>
            <c:v>'Деп-Кред'!#REF!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marker val="1"/>
        <c:axId val="85919232"/>
        <c:axId val="85921152"/>
      </c:lineChart>
      <c:catAx>
        <c:axId val="85919232"/>
        <c:scaling>
          <c:orientation val="minMax"/>
        </c:scaling>
        <c:axPos val="b"/>
        <c:numFmt formatCode="dd/mm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5921152"/>
        <c:crosses val="autoZero"/>
        <c:auto val="1"/>
        <c:lblAlgn val="ctr"/>
        <c:lblOffset val="100"/>
        <c:tickLblSkip val="1"/>
        <c:tickMarkSkip val="1"/>
      </c:catAx>
      <c:valAx>
        <c:axId val="85921152"/>
        <c:scaling>
          <c:orientation val="minMax"/>
          <c:max val="38.200000000000003"/>
          <c:min val="37.300000000000004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сом / доллар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5919232"/>
        <c:crosses val="autoZero"/>
        <c:crossBetween val="between"/>
        <c:majorUnit val="0.1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921" r="0.7500000000000092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9. Обменный курс доллара </a:t>
            </a:r>
          </a:p>
        </c:rich>
      </c:tx>
      <c:layout>
        <c:manualLayout>
          <c:xMode val="edge"/>
          <c:yMode val="edge"/>
          <c:x val="0.46257485029940926"/>
          <c:y val="0.35714285714286492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tx>
            <c:v>'Деп-Кред'!#REF!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axId val="87045632"/>
        <c:axId val="87047552"/>
      </c:barChart>
      <c:lineChart>
        <c:grouping val="standard"/>
        <c:ser>
          <c:idx val="2"/>
          <c:order val="1"/>
          <c:tx>
            <c:v>'Деп-Кред'!#REF!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0"/>
          <c:order val="2"/>
          <c:tx>
            <c:v>'Деп-Кред'!#REF!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marker val="1"/>
        <c:axId val="87045632"/>
        <c:axId val="87047552"/>
      </c:lineChart>
      <c:catAx>
        <c:axId val="87045632"/>
        <c:scaling>
          <c:orientation val="minMax"/>
        </c:scaling>
        <c:axPos val="b"/>
        <c:numFmt formatCode="dd/mm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7047552"/>
        <c:crosses val="autoZero"/>
        <c:auto val="1"/>
        <c:lblAlgn val="ctr"/>
        <c:lblOffset val="100"/>
        <c:tickLblSkip val="1"/>
        <c:tickMarkSkip val="1"/>
      </c:catAx>
      <c:valAx>
        <c:axId val="87047552"/>
        <c:scaling>
          <c:orientation val="minMax"/>
          <c:max val="38.200000000000003"/>
          <c:min val="37.300000000000004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сом / доллар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7045632"/>
        <c:crosses val="autoZero"/>
        <c:crossBetween val="between"/>
        <c:majorUnit val="0.1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944" r="0.750000000000009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График 9. Динамика депозитов и кредитов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v>'Деп-Кред'!#REF!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0"/>
          <c:order val="1"/>
          <c:tx>
            <c:v>'Деп-Кред'!#REF!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marker val="1"/>
        <c:axId val="87323008"/>
        <c:axId val="87324928"/>
      </c:lineChart>
      <c:catAx>
        <c:axId val="87323008"/>
        <c:scaling>
          <c:orientation val="minMax"/>
        </c:scaling>
        <c:axPos val="b"/>
        <c:numFmt formatCode="d\ 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7324928"/>
        <c:crosses val="autoZero"/>
        <c:lblAlgn val="ctr"/>
        <c:lblOffset val="100"/>
        <c:tickLblSkip val="1"/>
        <c:tickMarkSkip val="1"/>
      </c:catAx>
      <c:valAx>
        <c:axId val="87324928"/>
        <c:scaling>
          <c:orientation val="minMax"/>
          <c:max val="20000"/>
          <c:min val="10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t>млн.сомов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7323008"/>
        <c:crosses val="autoZero"/>
        <c:crossBetween val="between"/>
        <c:majorUnit val="1000"/>
        <c:minorUnit val="200"/>
      </c:valAx>
      <c:spPr>
        <a:solidFill>
          <a:srgbClr val="FFCC99"/>
        </a:solidFill>
        <a:ln w="12700">
          <a:solidFill>
            <a:srgbClr val="000000"/>
          </a:solidFill>
          <a:prstDash val="solid"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921" r="0.75000000000000921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7. Операции банков с безналичными казахскими тенге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2"/>
          <c:order val="0"/>
          <c:tx>
            <c:strRef>
              <c:f>'[1]Вал-рынок(тенге) '!$AD$7</c:f>
              <c:strCache>
                <c:ptCount val="1"/>
                <c:pt idx="0">
                  <c:v>1860.932974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'[1]Вал-рынок(тенге) '!$B$5:$Y$5</c:f>
              <c:strCache>
                <c:ptCount val="2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средненед.   за окт.08</c:v>
                </c:pt>
                <c:pt idx="23">
                  <c:v>27.10.08-        31.10.08</c:v>
                </c:pt>
              </c:strCache>
            </c:strRef>
          </c:cat>
          <c:val>
            <c:numRef>
              <c:f>'[1]Вал-рынок(тенге) '!$B$7:$Y$7</c:f>
              <c:numCache>
                <c:formatCode>General</c:formatCode>
                <c:ptCount val="24"/>
                <c:pt idx="0">
                  <c:v>3507.9268649999999</c:v>
                </c:pt>
                <c:pt idx="1">
                  <c:v>4203.400783</c:v>
                </c:pt>
                <c:pt idx="2">
                  <c:v>3847.021839</c:v>
                </c:pt>
                <c:pt idx="3">
                  <c:v>4422.0366009999998</c:v>
                </c:pt>
                <c:pt idx="4">
                  <c:v>6106.6408709999996</c:v>
                </c:pt>
                <c:pt idx="5">
                  <c:v>6992.5074610000001</c:v>
                </c:pt>
                <c:pt idx="6">
                  <c:v>6979.8377650000002</c:v>
                </c:pt>
                <c:pt idx="7">
                  <c:v>8578.7921289999995</c:v>
                </c:pt>
                <c:pt idx="8">
                  <c:v>7104.2208609999998</c:v>
                </c:pt>
                <c:pt idx="9">
                  <c:v>7655.0964590000003</c:v>
                </c:pt>
                <c:pt idx="10">
                  <c:v>7768.5603789999996</c:v>
                </c:pt>
                <c:pt idx="11">
                  <c:v>7976.7863610000004</c:v>
                </c:pt>
                <c:pt idx="12">
                  <c:v>4940.9417919999996</c:v>
                </c:pt>
                <c:pt idx="13">
                  <c:v>4326.2504200000003</c:v>
                </c:pt>
                <c:pt idx="14">
                  <c:v>4479.4948780000004</c:v>
                </c:pt>
                <c:pt idx="15">
                  <c:v>6239.724741</c:v>
                </c:pt>
                <c:pt idx="16">
                  <c:v>4772.0569379999997</c:v>
                </c:pt>
                <c:pt idx="17">
                  <c:v>4214.8681399999996</c:v>
                </c:pt>
                <c:pt idx="18">
                  <c:v>4635.3500949999998</c:v>
                </c:pt>
                <c:pt idx="19">
                  <c:v>3218.2513530000001</c:v>
                </c:pt>
                <c:pt idx="20">
                  <c:v>2199.1519859999999</c:v>
                </c:pt>
                <c:pt idx="21">
                  <c:v>5616.590647</c:v>
                </c:pt>
                <c:pt idx="22">
                  <c:v>1123.3181294000001</c:v>
                </c:pt>
                <c:pt idx="23">
                  <c:v>601.07773599999996</c:v>
                </c:pt>
              </c:numCache>
            </c:numRef>
          </c:val>
        </c:ser>
        <c:axId val="87266816"/>
        <c:axId val="87268736"/>
      </c:barChart>
      <c:lineChart>
        <c:grouping val="standard"/>
        <c:ser>
          <c:idx val="3"/>
          <c:order val="1"/>
          <c:tx>
            <c:strRef>
              <c:f>'[1]Вал-рынок(тенге) '!$AD$22</c:f>
              <c:strCache>
                <c:ptCount val="1"/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'[1]Вал-рынок(тенге) '!$B$5:$Y$5</c:f>
              <c:strCache>
                <c:ptCount val="2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средненед.   за окт.08</c:v>
                </c:pt>
                <c:pt idx="23">
                  <c:v>27.10.08-        31.10.08</c:v>
                </c:pt>
              </c:strCache>
            </c:strRef>
          </c:cat>
          <c:val>
            <c:numRef>
              <c:f>'[1]Вал-рынок(тенге) '!$AE$22:$BD$22</c:f>
              <c:numCache>
                <c:formatCode>General</c:formatCode>
                <c:ptCount val="26"/>
                <c:pt idx="0">
                  <c:v>0</c:v>
                </c:pt>
                <c:pt idx="1">
                  <c:v>-54.587422999999944</c:v>
                </c:pt>
                <c:pt idx="2">
                  <c:v>22.659934000000248</c:v>
                </c:pt>
                <c:pt idx="3">
                  <c:v>74.265428000000156</c:v>
                </c:pt>
                <c:pt idx="4">
                  <c:v>0</c:v>
                </c:pt>
                <c:pt idx="5">
                  <c:v>0</c:v>
                </c:pt>
                <c:pt idx="6">
                  <c:v>-54.587422999999944</c:v>
                </c:pt>
                <c:pt idx="7">
                  <c:v>22.659934000000248</c:v>
                </c:pt>
                <c:pt idx="8">
                  <c:v>74.265428000000156</c:v>
                </c:pt>
                <c:pt idx="9">
                  <c:v>-50.799238000000514</c:v>
                </c:pt>
                <c:pt idx="10">
                  <c:v>169.03982599999927</c:v>
                </c:pt>
                <c:pt idx="11">
                  <c:v>-23.653739999999743</c:v>
                </c:pt>
                <c:pt idx="12">
                  <c:v>-70.180605999999898</c:v>
                </c:pt>
                <c:pt idx="13">
                  <c:v>-67.404362999999648</c:v>
                </c:pt>
                <c:pt idx="14">
                  <c:v>35.470914999999877</c:v>
                </c:pt>
                <c:pt idx="15">
                  <c:v>-62.356463999999505</c:v>
                </c:pt>
                <c:pt idx="16">
                  <c:v>85.061545999999908</c:v>
                </c:pt>
                <c:pt idx="17">
                  <c:v>395.90999600000032</c:v>
                </c:pt>
                <c:pt idx="18">
                  <c:v>-374.932503</c:v>
                </c:pt>
                <c:pt idx="19">
                  <c:v>6.0167820000006031</c:v>
                </c:pt>
                <c:pt idx="20">
                  <c:v>-78.428036999999676</c:v>
                </c:pt>
                <c:pt idx="21">
                  <c:v>-58.150630000000092</c:v>
                </c:pt>
                <c:pt idx="22">
                  <c:v>30.526137999999264</c:v>
                </c:pt>
                <c:pt idx="23">
                  <c:v>24.918861999999535</c:v>
                </c:pt>
                <c:pt idx="24">
                  <c:v>-42.196074000000408</c:v>
                </c:pt>
                <c:pt idx="25">
                  <c:v>15.092622000000119</c:v>
                </c:pt>
              </c:numCache>
            </c:numRef>
          </c:val>
        </c:ser>
        <c:ser>
          <c:idx val="0"/>
          <c:order val="2"/>
          <c:tx>
            <c:strRef>
              <c:f>'[1]Вал-рынок(тенге) '!$AD$21</c:f>
              <c:strCache>
                <c:ptCount val="1"/>
                <c:pt idx="0">
                  <c:v>120.775839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'[1]Вал-рынок(тенге) '!$B$5:$Y$5</c:f>
              <c:strCache>
                <c:ptCount val="2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средненед.   за окт.08</c:v>
                </c:pt>
                <c:pt idx="23">
                  <c:v>27.10.08-        31.10.08</c:v>
                </c:pt>
              </c:strCache>
            </c:strRef>
          </c:cat>
          <c:val>
            <c:numRef>
              <c:f>'[1]Вал-рынок(тенге) '!$B$21:$Y$21</c:f>
              <c:numCache>
                <c:formatCode>General</c:formatCode>
                <c:ptCount val="24"/>
                <c:pt idx="0">
                  <c:v>56.186084999999999</c:v>
                </c:pt>
                <c:pt idx="1">
                  <c:v>78.846018999999998</c:v>
                </c:pt>
                <c:pt idx="2">
                  <c:v>153.111448</c:v>
                </c:pt>
                <c:pt idx="3">
                  <c:v>102.312209</c:v>
                </c:pt>
                <c:pt idx="4">
                  <c:v>271.35203300000001</c:v>
                </c:pt>
                <c:pt idx="5">
                  <c:v>247.69829300000001</c:v>
                </c:pt>
                <c:pt idx="6">
                  <c:v>177.517685</c:v>
                </c:pt>
                <c:pt idx="7">
                  <c:v>110.113322</c:v>
                </c:pt>
                <c:pt idx="8">
                  <c:v>145.584238</c:v>
                </c:pt>
                <c:pt idx="9">
                  <c:v>83.227771000000004</c:v>
                </c:pt>
                <c:pt idx="10">
                  <c:v>168.28931700000001</c:v>
                </c:pt>
                <c:pt idx="11">
                  <c:v>564.19931299999996</c:v>
                </c:pt>
                <c:pt idx="12">
                  <c:v>189.26680899999999</c:v>
                </c:pt>
                <c:pt idx="13">
                  <c:v>195.283592</c:v>
                </c:pt>
                <c:pt idx="14">
                  <c:v>116.855555</c:v>
                </c:pt>
                <c:pt idx="15">
                  <c:v>58.704925000000003</c:v>
                </c:pt>
                <c:pt idx="16">
                  <c:v>89.231069000000005</c:v>
                </c:pt>
                <c:pt idx="17">
                  <c:v>114.14993</c:v>
                </c:pt>
                <c:pt idx="18">
                  <c:v>71.953852999999995</c:v>
                </c:pt>
                <c:pt idx="19">
                  <c:v>87.046474000000003</c:v>
                </c:pt>
                <c:pt idx="20">
                  <c:v>68.095172000000005</c:v>
                </c:pt>
                <c:pt idx="21">
                  <c:v>87.662287000000006</c:v>
                </c:pt>
                <c:pt idx="22">
                  <c:v>104.23888120000001</c:v>
                </c:pt>
                <c:pt idx="23">
                  <c:v>87.660522000000469</c:v>
                </c:pt>
              </c:numCache>
            </c:numRef>
          </c:val>
        </c:ser>
        <c:marker val="1"/>
        <c:axId val="87279104"/>
        <c:axId val="87280640"/>
      </c:lineChart>
      <c:catAx>
        <c:axId val="87266816"/>
        <c:scaling>
          <c:orientation val="minMax"/>
        </c:scaling>
        <c:axPos val="b"/>
        <c:numFmt formatCode="dd/mm/yy;@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7268736"/>
        <c:crosses val="autoZero"/>
        <c:lblAlgn val="ctr"/>
        <c:lblOffset val="100"/>
        <c:tickLblSkip val="5"/>
        <c:tickMarkSkip val="1"/>
      </c:catAx>
      <c:valAx>
        <c:axId val="87268736"/>
        <c:scaling>
          <c:orientation val="minMax"/>
          <c:max val="10000"/>
          <c:min val="-2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млн.тенге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7266816"/>
        <c:crosses val="autoZero"/>
        <c:crossBetween val="between"/>
        <c:majorUnit val="2000"/>
        <c:minorUnit val="100"/>
      </c:valAx>
      <c:catAx>
        <c:axId val="87279104"/>
        <c:scaling>
          <c:orientation val="minMax"/>
        </c:scaling>
        <c:delete val="1"/>
        <c:axPos val="b"/>
        <c:numFmt formatCode="General" sourceLinked="1"/>
        <c:tickLblPos val="none"/>
        <c:crossAx val="87280640"/>
        <c:crossesAt val="39"/>
        <c:lblAlgn val="ctr"/>
        <c:lblOffset val="100"/>
      </c:catAx>
      <c:valAx>
        <c:axId val="87280640"/>
        <c:scaling>
          <c:orientation val="minMax"/>
          <c:max val="1000"/>
          <c:min val="-200"/>
        </c:scaling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млн. тенге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7279104"/>
        <c:crosses val="max"/>
        <c:crossBetween val="between"/>
        <c:majorUnit val="200"/>
        <c:minorUnit val="24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921" r="0.7500000000000092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u-RU"/>
              <a:t>График 9. Обменный курс доллара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tx>
            <c:v>'Деп-Кред'!#REF!</c:v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axId val="87131648"/>
        <c:axId val="87133568"/>
      </c:barChart>
      <c:lineChart>
        <c:grouping val="standard"/>
        <c:ser>
          <c:idx val="0"/>
          <c:order val="1"/>
          <c:tx>
            <c:v>'Деп-Кред'!#REF!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marker val="1"/>
        <c:axId val="87131648"/>
        <c:axId val="87133568"/>
      </c:lineChart>
      <c:lineChart>
        <c:grouping val="standard"/>
        <c:ser>
          <c:idx val="2"/>
          <c:order val="2"/>
          <c:tx>
            <c:v>'Деп-Кред'!#REF!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87143936"/>
        <c:axId val="87145472"/>
      </c:lineChart>
      <c:catAx>
        <c:axId val="871316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7133568"/>
        <c:crosses val="autoZero"/>
        <c:lblAlgn val="ctr"/>
        <c:lblOffset val="100"/>
        <c:tickLblSkip val="1"/>
        <c:tickMarkSkip val="1"/>
      </c:catAx>
      <c:valAx>
        <c:axId val="87133568"/>
        <c:scaling>
          <c:orientation val="minMax"/>
          <c:max val="40"/>
          <c:min val="34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u-RU"/>
                  <a:t>сом/ доллар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7131648"/>
        <c:crosses val="autoZero"/>
        <c:crossBetween val="between"/>
        <c:majorUnit val="1"/>
      </c:valAx>
      <c:catAx>
        <c:axId val="87143936"/>
        <c:scaling>
          <c:orientation val="minMax"/>
        </c:scaling>
        <c:delete val="1"/>
        <c:axPos val="b"/>
        <c:tickLblPos val="none"/>
        <c:crossAx val="87145472"/>
        <c:crosses val="autoZero"/>
        <c:lblAlgn val="ctr"/>
        <c:lblOffset val="100"/>
      </c:catAx>
      <c:valAx>
        <c:axId val="87145472"/>
        <c:scaling>
          <c:orientation val="minMax"/>
          <c:max val="40"/>
          <c:min val="34"/>
        </c:scaling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u-RU"/>
                  <a:t>сом/ доллар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7143936"/>
        <c:crosses val="max"/>
        <c:crossBetween val="between"/>
        <c:majorUnit val="1"/>
      </c:valAx>
      <c:spPr>
        <a:solidFill>
          <a:srgbClr val="FFCC99"/>
        </a:solidFill>
        <a:ln w="12700">
          <a:solidFill>
            <a:srgbClr val="FFCC99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>
      <c:oddHeader>&amp;A</c:oddHeader>
      <c:oddFooter>Page &amp;P</c:oddFooter>
    </c:headerFooter>
    <c:pageMargins b="1" l="0.75000000000000921" r="0.75000000000000921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9. Обменный курс доллара </a:t>
            </a:r>
          </a:p>
        </c:rich>
      </c:tx>
      <c:layout>
        <c:manualLayout>
          <c:xMode val="edge"/>
          <c:yMode val="edge"/>
          <c:x val="0.46257485029940903"/>
          <c:y val="0.35714285714286476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tx>
            <c:v>'Деп-Кред'!#REF!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axId val="87392640"/>
        <c:axId val="87394560"/>
      </c:barChart>
      <c:lineChart>
        <c:grouping val="standard"/>
        <c:ser>
          <c:idx val="2"/>
          <c:order val="1"/>
          <c:tx>
            <c:v>'Деп-Кред'!#REF!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0"/>
          <c:order val="2"/>
          <c:tx>
            <c:v>'Деп-Кред'!#REF!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marker val="1"/>
        <c:axId val="87392640"/>
        <c:axId val="87394560"/>
      </c:lineChart>
      <c:catAx>
        <c:axId val="87392640"/>
        <c:scaling>
          <c:orientation val="minMax"/>
        </c:scaling>
        <c:axPos val="b"/>
        <c:numFmt formatCode="dd/mm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7394560"/>
        <c:crosses val="autoZero"/>
        <c:auto val="1"/>
        <c:lblAlgn val="ctr"/>
        <c:lblOffset val="100"/>
        <c:tickLblSkip val="1"/>
        <c:tickMarkSkip val="1"/>
      </c:catAx>
      <c:valAx>
        <c:axId val="87394560"/>
        <c:scaling>
          <c:orientation val="minMax"/>
          <c:max val="38.200000000000003"/>
          <c:min val="37.300000000000004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сом / доллар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7392640"/>
        <c:crosses val="autoZero"/>
        <c:crossBetween val="between"/>
        <c:majorUnit val="0.1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921" r="0.7500000000000092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0</xdr:row>
      <xdr:rowOff>0</xdr:rowOff>
    </xdr:from>
    <xdr:to>
      <xdr:col>38</xdr:col>
      <xdr:colOff>38100</xdr:colOff>
      <xdr:row>0</xdr:row>
      <xdr:rowOff>133350</xdr:rowOff>
    </xdr:to>
    <xdr:graphicFrame macro="">
      <xdr:nvGraphicFramePr>
        <xdr:cNvPr id="2000218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381000</xdr:colOff>
      <xdr:row>28</xdr:row>
      <xdr:rowOff>0</xdr:rowOff>
    </xdr:from>
    <xdr:to>
      <xdr:col>36</xdr:col>
      <xdr:colOff>38100</xdr:colOff>
      <xdr:row>28</xdr:row>
      <xdr:rowOff>133350</xdr:rowOff>
    </xdr:to>
    <xdr:graphicFrame macro="">
      <xdr:nvGraphicFramePr>
        <xdr:cNvPr id="2000218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381000</xdr:colOff>
      <xdr:row>28</xdr:row>
      <xdr:rowOff>0</xdr:rowOff>
    </xdr:from>
    <xdr:to>
      <xdr:col>36</xdr:col>
      <xdr:colOff>38100</xdr:colOff>
      <xdr:row>28</xdr:row>
      <xdr:rowOff>133350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00056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15</xdr:col>
      <xdr:colOff>142875</xdr:colOff>
      <xdr:row>0</xdr:row>
      <xdr:rowOff>0</xdr:rowOff>
    </xdr:to>
    <xdr:graphicFrame macro="">
      <xdr:nvGraphicFramePr>
        <xdr:cNvPr id="2000565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0</xdr:row>
      <xdr:rowOff>0</xdr:rowOff>
    </xdr:from>
    <xdr:to>
      <xdr:col>8</xdr:col>
      <xdr:colOff>9525</xdr:colOff>
      <xdr:row>0</xdr:row>
      <xdr:rowOff>0</xdr:rowOff>
    </xdr:to>
    <xdr:graphicFrame macro="">
      <xdr:nvGraphicFramePr>
        <xdr:cNvPr id="2000565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381000</xdr:colOff>
      <xdr:row>0</xdr:row>
      <xdr:rowOff>0</xdr:rowOff>
    </xdr:from>
    <xdr:to>
      <xdr:col>29</xdr:col>
      <xdr:colOff>38100</xdr:colOff>
      <xdr:row>0</xdr:row>
      <xdr:rowOff>133350</xdr:rowOff>
    </xdr:to>
    <xdr:graphicFrame macro="">
      <xdr:nvGraphicFramePr>
        <xdr:cNvPr id="2000565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3;&#1077;&#1076;&#1077;&#1083;&#1100;&#1085;&#1099;&#1077;\&#1058;&#1072;&#1073;&#1083;&#1080;&#1094;&#1099;%20&#1085;&#1077;&#1076;&#1077;&#1083;&#1100;&#1085;&#1086;&#1075;&#1086;%20&#1086;&#1090;&#1095;&#1077;&#1090;&#1072;\&#1053;&#1077;&#1076;&#1077;&#1083;&#1100;&#1085;&#1099;&#1081;%20&#1086;&#1090;&#1095;&#1077;&#1090;%20&#1054;&#1060;&#1057;%20(new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ал-рынок($)"/>
      <sheetName val="Вал-рынок(евро)"/>
      <sheetName val="Вал-рынок(рубли) "/>
      <sheetName val="Вал-рынок(тенге) "/>
      <sheetName val="Курс-МБКР"/>
      <sheetName val="Деп-кред"/>
      <sheetName val="Резервы банков"/>
      <sheetName val="Реальный сектор"/>
      <sheetName val="Реальный сектор (2)"/>
      <sheetName val="Бюджет"/>
      <sheetName val="Проект-отчета"/>
      <sheetName val="Ден-агрегаты"/>
      <sheetName val="Обзор"/>
    </sheetNames>
    <sheetDataSet>
      <sheetData sheetId="0"/>
      <sheetData sheetId="1"/>
      <sheetData sheetId="2"/>
      <sheetData sheetId="3">
        <row r="5">
          <cell r="B5">
            <v>39083</v>
          </cell>
          <cell r="C5">
            <v>39114</v>
          </cell>
          <cell r="D5">
            <v>39142</v>
          </cell>
          <cell r="E5">
            <v>39173</v>
          </cell>
          <cell r="F5">
            <v>39203</v>
          </cell>
          <cell r="G5">
            <v>39234</v>
          </cell>
          <cell r="H5">
            <v>39264</v>
          </cell>
          <cell r="I5">
            <v>39295</v>
          </cell>
          <cell r="J5">
            <v>39326</v>
          </cell>
          <cell r="K5">
            <v>39356</v>
          </cell>
          <cell r="L5">
            <v>39387</v>
          </cell>
          <cell r="M5">
            <v>39417</v>
          </cell>
          <cell r="N5">
            <v>39448</v>
          </cell>
          <cell r="O5">
            <v>39479</v>
          </cell>
          <cell r="P5">
            <v>39508</v>
          </cell>
          <cell r="Q5">
            <v>39539</v>
          </cell>
          <cell r="R5">
            <v>39569</v>
          </cell>
          <cell r="S5">
            <v>39600</v>
          </cell>
          <cell r="T5">
            <v>39630</v>
          </cell>
          <cell r="U5">
            <v>39661</v>
          </cell>
          <cell r="V5">
            <v>39692</v>
          </cell>
          <cell r="W5">
            <v>39722</v>
          </cell>
          <cell r="X5" t="str">
            <v>средненед.   за окт.08</v>
          </cell>
          <cell r="Y5" t="str">
            <v>27.10.08-        31.10.08</v>
          </cell>
        </row>
        <row r="7">
          <cell r="B7">
            <v>3507.9268649999999</v>
          </cell>
          <cell r="C7">
            <v>4203.400783</v>
          </cell>
          <cell r="D7">
            <v>3847.021839</v>
          </cell>
          <cell r="E7">
            <v>4422.0366009999998</v>
          </cell>
          <cell r="F7">
            <v>6106.6408709999996</v>
          </cell>
          <cell r="G7">
            <v>6992.5074610000001</v>
          </cell>
          <cell r="H7">
            <v>6979.8377650000002</v>
          </cell>
          <cell r="I7">
            <v>8578.7921289999995</v>
          </cell>
          <cell r="J7">
            <v>7104.2208609999998</v>
          </cell>
          <cell r="K7">
            <v>7655.0964590000003</v>
          </cell>
          <cell r="L7">
            <v>7768.5603789999996</v>
          </cell>
          <cell r="M7">
            <v>7976.7863610000004</v>
          </cell>
          <cell r="N7">
            <v>4940.9417919999996</v>
          </cell>
          <cell r="O7">
            <v>4326.2504200000003</v>
          </cell>
          <cell r="P7">
            <v>4479.4948780000004</v>
          </cell>
          <cell r="Q7">
            <v>6239.724741</v>
          </cell>
          <cell r="R7">
            <v>4772.0569379999997</v>
          </cell>
          <cell r="S7">
            <v>4214.8681399999996</v>
          </cell>
          <cell r="T7">
            <v>4635.3500949999998</v>
          </cell>
          <cell r="U7">
            <v>3218.2513530000001</v>
          </cell>
          <cell r="V7">
            <v>2199.1519859999999</v>
          </cell>
          <cell r="W7">
            <v>5616.590647</v>
          </cell>
          <cell r="X7">
            <v>1123.3181294000001</v>
          </cell>
          <cell r="Y7">
            <v>601.07773599999996</v>
          </cell>
          <cell r="AD7">
            <v>1860.9329740000001</v>
          </cell>
        </row>
        <row r="21">
          <cell r="B21">
            <v>56.186084999999999</v>
          </cell>
          <cell r="C21">
            <v>78.846018999999998</v>
          </cell>
          <cell r="D21">
            <v>153.111448</v>
          </cell>
          <cell r="E21">
            <v>102.312209</v>
          </cell>
          <cell r="F21">
            <v>271.35203300000001</v>
          </cell>
          <cell r="G21">
            <v>247.69829300000001</v>
          </cell>
          <cell r="H21">
            <v>177.517685</v>
          </cell>
          <cell r="I21">
            <v>110.113322</v>
          </cell>
          <cell r="J21">
            <v>145.584238</v>
          </cell>
          <cell r="K21">
            <v>83.227771000000004</v>
          </cell>
          <cell r="L21">
            <v>168.28931700000001</v>
          </cell>
          <cell r="M21">
            <v>564.19931299999996</v>
          </cell>
          <cell r="N21">
            <v>189.26680899999999</v>
          </cell>
          <cell r="O21">
            <v>195.283592</v>
          </cell>
          <cell r="P21">
            <v>116.855555</v>
          </cell>
          <cell r="Q21">
            <v>58.704925000000003</v>
          </cell>
          <cell r="R21">
            <v>89.231069000000005</v>
          </cell>
          <cell r="S21">
            <v>114.14993</v>
          </cell>
          <cell r="T21">
            <v>71.953852999999995</v>
          </cell>
          <cell r="U21">
            <v>87.046474000000003</v>
          </cell>
          <cell r="V21">
            <v>68.095172000000005</v>
          </cell>
          <cell r="W21">
            <v>87.662287000000006</v>
          </cell>
          <cell r="X21">
            <v>104.23888120000001</v>
          </cell>
          <cell r="Y21">
            <v>87.660522000000469</v>
          </cell>
          <cell r="AD21">
            <v>120.77583900000059</v>
          </cell>
        </row>
        <row r="22">
          <cell r="AD22" t="str">
            <v/>
          </cell>
          <cell r="AE22" t="str">
            <v>Чистое поступление (правая шкала)</v>
          </cell>
          <cell r="AF22">
            <v>-54.587422999999944</v>
          </cell>
          <cell r="AG22">
            <v>22.659934000000248</v>
          </cell>
          <cell r="AH22">
            <v>74.265428000000156</v>
          </cell>
          <cell r="AI22" t="str">
            <v/>
          </cell>
          <cell r="AJ22" t="str">
            <v>Чистое поступление (правая шкала)</v>
          </cell>
          <cell r="AK22">
            <v>-54.587422999999944</v>
          </cell>
          <cell r="AL22">
            <v>22.659934000000248</v>
          </cell>
          <cell r="AM22">
            <v>74.265428000000156</v>
          </cell>
          <cell r="AN22">
            <v>-50.799238000000514</v>
          </cell>
          <cell r="AO22">
            <v>169.03982599999927</v>
          </cell>
          <cell r="AP22">
            <v>-23.653739999999743</v>
          </cell>
          <cell r="AQ22">
            <v>-70.180605999999898</v>
          </cell>
          <cell r="AR22">
            <v>-67.404362999999648</v>
          </cell>
          <cell r="AS22">
            <v>35.470914999999877</v>
          </cell>
          <cell r="AT22">
            <v>-62.356463999999505</v>
          </cell>
          <cell r="AU22">
            <v>85.061545999999908</v>
          </cell>
          <cell r="AV22">
            <v>395.90999600000032</v>
          </cell>
          <cell r="AW22">
            <v>-374.932503</v>
          </cell>
          <cell r="AX22">
            <v>6.0167820000006031</v>
          </cell>
          <cell r="AY22">
            <v>-78.428036999999676</v>
          </cell>
          <cell r="AZ22">
            <v>-58.150630000000092</v>
          </cell>
          <cell r="BA22">
            <v>30.526137999999264</v>
          </cell>
          <cell r="BB22">
            <v>24.918861999999535</v>
          </cell>
          <cell r="BC22">
            <v>-42.196074000000408</v>
          </cell>
          <cell r="BD22">
            <v>15.092622000000119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Z48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23" sqref="M23"/>
    </sheetView>
  </sheetViews>
  <sheetFormatPr defaultColWidth="8" defaultRowHeight="15"/>
  <cols>
    <col min="1" max="1" width="33.140625" style="19" customWidth="1"/>
    <col min="2" max="5" width="10.7109375" style="19" customWidth="1"/>
    <col min="6" max="8" width="10.7109375" style="20" customWidth="1"/>
    <col min="9" max="9" width="10.7109375" style="21" customWidth="1"/>
    <col min="10" max="19" width="10.7109375" style="19" customWidth="1"/>
    <col min="20" max="23" width="9.7109375" style="19" customWidth="1"/>
    <col min="24" max="25" width="8.42578125" style="19" bestFit="1" customWidth="1"/>
    <col min="26" max="16384" width="8" style="19"/>
  </cols>
  <sheetData>
    <row r="1" spans="1:26" ht="15.75">
      <c r="A1" s="168" t="s">
        <v>92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19"/>
      <c r="N1" s="119"/>
      <c r="O1" s="119"/>
      <c r="P1" s="52"/>
      <c r="Q1" s="52"/>
      <c r="R1" s="52"/>
      <c r="S1" s="52"/>
      <c r="T1" s="52"/>
      <c r="U1" s="52"/>
      <c r="V1" s="52"/>
      <c r="W1" s="52"/>
    </row>
    <row r="2" spans="1:26" ht="15.75">
      <c r="A2" s="169" t="s">
        <v>93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20"/>
      <c r="N2" s="120"/>
      <c r="O2" s="120"/>
      <c r="P2" s="80"/>
      <c r="Q2" s="80"/>
      <c r="R2" s="80"/>
      <c r="S2" s="80"/>
      <c r="T2" s="80"/>
      <c r="U2" s="80"/>
      <c r="V2" s="80"/>
      <c r="W2" s="80"/>
    </row>
    <row r="3" spans="1:26" ht="15.7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26" ht="15" customHeight="1">
      <c r="A4" s="41" t="s">
        <v>94</v>
      </c>
      <c r="B4" s="18"/>
      <c r="C4" s="18"/>
      <c r="D4" s="18"/>
    </row>
    <row r="5" spans="1:26" ht="15" customHeight="1">
      <c r="A5" s="13" t="s">
        <v>95</v>
      </c>
      <c r="B5" s="22"/>
      <c r="C5" s="22"/>
      <c r="D5" s="22"/>
      <c r="E5" s="23"/>
      <c r="F5" s="24"/>
      <c r="G5" s="24"/>
      <c r="H5" s="24"/>
    </row>
    <row r="6" spans="1:26" s="27" customFormat="1" ht="26.25" customHeight="1">
      <c r="A6" s="53"/>
      <c r="B6" s="167">
        <v>2013</v>
      </c>
      <c r="C6" s="167" t="s">
        <v>91</v>
      </c>
      <c r="D6" s="54">
        <v>42005</v>
      </c>
      <c r="E6" s="54">
        <v>42036</v>
      </c>
      <c r="F6" s="54">
        <v>42064</v>
      </c>
      <c r="G6" s="54">
        <v>42095</v>
      </c>
      <c r="H6" s="54">
        <v>42125</v>
      </c>
      <c r="I6" s="54">
        <v>42156</v>
      </c>
      <c r="J6" s="54">
        <v>42186</v>
      </c>
      <c r="K6" s="54">
        <v>42217</v>
      </c>
      <c r="L6" s="54">
        <v>42248</v>
      </c>
      <c r="M6" s="137"/>
      <c r="N6" s="137"/>
      <c r="O6" s="137"/>
      <c r="P6" s="137"/>
    </row>
    <row r="7" spans="1:26" ht="26.25" customHeight="1">
      <c r="A7" s="29" t="s">
        <v>96</v>
      </c>
      <c r="B7" s="98">
        <v>10.9</v>
      </c>
      <c r="C7" s="98">
        <v>3.6</v>
      </c>
      <c r="D7" s="98">
        <v>8.4</v>
      </c>
      <c r="E7" s="98">
        <v>9.5</v>
      </c>
      <c r="F7" s="98">
        <v>7</v>
      </c>
      <c r="G7" s="138">
        <v>7</v>
      </c>
      <c r="H7" s="138">
        <v>6.9</v>
      </c>
      <c r="I7" s="138">
        <v>7.3</v>
      </c>
      <c r="J7" s="138">
        <v>7.1</v>
      </c>
      <c r="K7" s="138">
        <v>6.8</v>
      </c>
      <c r="L7" s="138">
        <v>6.3</v>
      </c>
      <c r="M7" s="138"/>
      <c r="N7" s="138"/>
      <c r="O7" s="138"/>
      <c r="P7" s="138"/>
    </row>
    <row r="8" spans="1:26" ht="26.25" customHeight="1">
      <c r="A8" s="29" t="s">
        <v>97</v>
      </c>
      <c r="B8" s="69">
        <v>103.96993473357605</v>
      </c>
      <c r="C8" s="69">
        <v>110.47536836915444</v>
      </c>
      <c r="D8" s="69">
        <v>101.46183886280357</v>
      </c>
      <c r="E8" s="69">
        <v>101.73689363415515</v>
      </c>
      <c r="F8" s="69">
        <v>101.5</v>
      </c>
      <c r="G8" s="139">
        <v>102</v>
      </c>
      <c r="H8" s="139">
        <v>101.18127736643842</v>
      </c>
      <c r="I8" s="139">
        <v>100.2</v>
      </c>
      <c r="J8" s="139">
        <v>99.788276346845521</v>
      </c>
      <c r="K8" s="139">
        <v>100.09205401136707</v>
      </c>
      <c r="L8" s="139">
        <v>101.1</v>
      </c>
      <c r="M8" s="139"/>
      <c r="N8" s="139"/>
      <c r="O8" s="139"/>
      <c r="P8" s="139"/>
    </row>
    <row r="9" spans="1:26" ht="26.25" customHeight="1">
      <c r="A9" s="29" t="s">
        <v>98</v>
      </c>
      <c r="B9" s="70" t="s">
        <v>1</v>
      </c>
      <c r="C9" s="70" t="s">
        <v>1</v>
      </c>
      <c r="D9" s="69">
        <v>101.46183886280357</v>
      </c>
      <c r="E9" s="69">
        <v>100.27109184540161</v>
      </c>
      <c r="F9" s="69">
        <v>99.808723173526602</v>
      </c>
      <c r="G9" s="139">
        <v>100.41116007193445</v>
      </c>
      <c r="H9" s="139">
        <v>99.236445570959361</v>
      </c>
      <c r="I9" s="139">
        <v>99.075985606638042</v>
      </c>
      <c r="J9" s="139">
        <v>99.543054222531296</v>
      </c>
      <c r="K9" s="139">
        <v>100.30442219832085</v>
      </c>
      <c r="L9" s="139">
        <v>101.00983292682119</v>
      </c>
      <c r="M9" s="139"/>
      <c r="N9" s="139"/>
      <c r="O9" s="139"/>
      <c r="P9" s="139"/>
    </row>
    <row r="10" spans="1:26" ht="26.25" customHeight="1">
      <c r="A10" s="29" t="s">
        <v>99</v>
      </c>
      <c r="B10" s="70">
        <v>4.17</v>
      </c>
      <c r="C10" s="70">
        <v>10.5</v>
      </c>
      <c r="D10" s="70">
        <v>11</v>
      </c>
      <c r="E10" s="70">
        <v>11</v>
      </c>
      <c r="F10" s="70">
        <v>11</v>
      </c>
      <c r="G10" s="92">
        <v>11</v>
      </c>
      <c r="H10" s="92">
        <v>9.5</v>
      </c>
      <c r="I10" s="92">
        <v>9.5</v>
      </c>
      <c r="J10" s="92">
        <v>8</v>
      </c>
      <c r="K10" s="92">
        <v>8</v>
      </c>
      <c r="L10" s="92">
        <v>10</v>
      </c>
      <c r="M10" s="92"/>
      <c r="N10" s="92"/>
      <c r="O10" s="92"/>
      <c r="P10" s="92"/>
      <c r="Q10" s="70"/>
    </row>
    <row r="11" spans="1:26" ht="26.25" customHeight="1">
      <c r="A11" s="29" t="s">
        <v>100</v>
      </c>
      <c r="B11" s="99">
        <v>49.247</v>
      </c>
      <c r="C11" s="99">
        <v>58.886499999999998</v>
      </c>
      <c r="D11" s="99">
        <v>59.81</v>
      </c>
      <c r="E11" s="99">
        <v>61.291400000000003</v>
      </c>
      <c r="F11" s="99">
        <v>63.873600000000003</v>
      </c>
      <c r="G11" s="99">
        <v>60.070500000000003</v>
      </c>
      <c r="H11" s="99">
        <v>58.147199999999998</v>
      </c>
      <c r="I11" s="99">
        <v>62.078800000000001</v>
      </c>
      <c r="J11" s="99">
        <v>61.021299999999997</v>
      </c>
      <c r="K11" s="99">
        <v>65.095299999999995</v>
      </c>
      <c r="L11" s="99">
        <v>68.835899999999995</v>
      </c>
      <c r="M11" s="99"/>
      <c r="N11" s="99"/>
      <c r="O11" s="99"/>
      <c r="P11" s="99"/>
    </row>
    <row r="12" spans="1:26" s="25" customFormat="1" ht="26.25" customHeight="1">
      <c r="A12" s="29" t="s">
        <v>101</v>
      </c>
      <c r="B12" s="100">
        <v>3.8939942448714202</v>
      </c>
      <c r="C12" s="100">
        <f>C11/B11*100-100</f>
        <v>19.573781144029084</v>
      </c>
      <c r="D12" s="100">
        <f>D11/C11*100-100</f>
        <v>1.5682711657171211</v>
      </c>
      <c r="E12" s="100">
        <f>E11/C11*100-100</f>
        <v>4.0839581228295145</v>
      </c>
      <c r="F12" s="100">
        <f>F11/C11*100-100</f>
        <v>8.469003931291553</v>
      </c>
      <c r="G12" s="100">
        <f>G11/C11*100-100</f>
        <v>2.0106476017423489</v>
      </c>
      <c r="H12" s="100">
        <f>H11/C11*100-100</f>
        <v>-1.2554660236217074</v>
      </c>
      <c r="I12" s="100">
        <f>I11/C11*100-100</f>
        <v>5.4211067052720097</v>
      </c>
      <c r="J12" s="100">
        <f>J11/C11*100-100</f>
        <v>3.6252791386820462</v>
      </c>
      <c r="K12" s="100">
        <f>K11/C11*100-100</f>
        <v>10.543672998055584</v>
      </c>
      <c r="L12" s="100">
        <f>L11/C11*100-100</f>
        <v>16.895892946600654</v>
      </c>
      <c r="M12" s="140"/>
      <c r="N12" s="140"/>
      <c r="O12" s="140"/>
      <c r="P12" s="140"/>
    </row>
    <row r="13" spans="1:26" s="25" customFormat="1" ht="26.25" customHeight="1">
      <c r="A13" s="29" t="s">
        <v>102</v>
      </c>
      <c r="B13" s="100" t="s">
        <v>1</v>
      </c>
      <c r="C13" s="100" t="s">
        <v>1</v>
      </c>
      <c r="D13" s="100">
        <f t="shared" ref="D13:J13" si="0">D11/C11*100-100</f>
        <v>1.5682711657171211</v>
      </c>
      <c r="E13" s="100">
        <f t="shared" si="0"/>
        <v>2.4768433372345697</v>
      </c>
      <c r="F13" s="100">
        <f t="shared" si="0"/>
        <v>4.212989097981108</v>
      </c>
      <c r="G13" s="100">
        <f t="shared" si="0"/>
        <v>-5.9541031036296772</v>
      </c>
      <c r="H13" s="100">
        <f t="shared" si="0"/>
        <v>-3.201737957899482</v>
      </c>
      <c r="I13" s="100">
        <f t="shared" si="0"/>
        <v>6.7614605690385901</v>
      </c>
      <c r="J13" s="100">
        <f t="shared" si="0"/>
        <v>-1.7034800930430407</v>
      </c>
      <c r="K13" s="100">
        <f>K11/J11*100-100</f>
        <v>6.6763572719689535</v>
      </c>
      <c r="L13" s="100">
        <f>L11/K11*100-100</f>
        <v>5.7463442061101091</v>
      </c>
      <c r="M13" s="140"/>
      <c r="N13" s="140"/>
      <c r="O13" s="140"/>
      <c r="P13" s="140"/>
    </row>
    <row r="14" spans="1:26" s="25" customFormat="1" ht="15" customHeight="1">
      <c r="A14" s="30"/>
      <c r="B14" s="49"/>
      <c r="C14" s="74"/>
      <c r="D14" s="74"/>
      <c r="E14" s="81"/>
      <c r="F14" s="78"/>
      <c r="G14" s="78"/>
      <c r="H14" s="78"/>
      <c r="I14" s="78"/>
      <c r="N14" s="26"/>
      <c r="O14" s="26"/>
      <c r="P14" s="26"/>
      <c r="Q14" s="26"/>
      <c r="R14" s="26"/>
      <c r="S14" s="26"/>
      <c r="T14" s="26"/>
      <c r="U14" s="26"/>
      <c r="V14" s="26"/>
      <c r="W14" s="26"/>
    </row>
    <row r="15" spans="1:26" s="25" customFormat="1" ht="15" customHeight="1">
      <c r="A15" s="41" t="s">
        <v>103</v>
      </c>
      <c r="B15" s="49"/>
      <c r="C15" s="49"/>
      <c r="D15" s="49"/>
      <c r="E15" s="49"/>
      <c r="F15" s="49"/>
      <c r="G15" s="49"/>
      <c r="H15" s="49"/>
      <c r="I15" s="21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82"/>
      <c r="Y15" s="82"/>
      <c r="Z15" s="82"/>
    </row>
    <row r="16" spans="1:26" s="25" customFormat="1" ht="12.75" customHeight="1">
      <c r="A16" s="13" t="s">
        <v>4</v>
      </c>
      <c r="B16" s="49"/>
      <c r="C16" s="49"/>
      <c r="D16" s="49"/>
      <c r="E16" s="49"/>
      <c r="F16" s="49"/>
      <c r="G16" s="49"/>
      <c r="H16" s="49"/>
      <c r="I16" s="21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23" s="25" customFormat="1" ht="31.5">
      <c r="A17" s="55"/>
      <c r="B17" s="167">
        <v>2013</v>
      </c>
      <c r="C17" s="54">
        <v>41852</v>
      </c>
      <c r="D17" s="54">
        <v>41883</v>
      </c>
      <c r="E17" s="167" t="s">
        <v>91</v>
      </c>
      <c r="F17" s="54">
        <v>42217</v>
      </c>
      <c r="G17" s="54">
        <v>42248</v>
      </c>
      <c r="H17" s="57" t="s">
        <v>2</v>
      </c>
      <c r="I17" s="57" t="s">
        <v>36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3" s="25" customFormat="1" ht="13.5" customHeight="1">
      <c r="A18" s="29" t="s">
        <v>104</v>
      </c>
      <c r="B18" s="70">
        <v>66954.15370000001</v>
      </c>
      <c r="C18" s="70">
        <v>65485.065200000005</v>
      </c>
      <c r="D18" s="70">
        <v>62528.042999999998</v>
      </c>
      <c r="E18" s="70">
        <v>57074.591200000003</v>
      </c>
      <c r="F18" s="70">
        <v>59544.832600000002</v>
      </c>
      <c r="G18" s="70">
        <v>58430.6345</v>
      </c>
      <c r="H18" s="72">
        <f>G18-F18</f>
        <v>-1114.1981000000014</v>
      </c>
      <c r="I18" s="72">
        <f>G18-E18</f>
        <v>1356.0432999999975</v>
      </c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</row>
    <row r="19" spans="1:23" s="25" customFormat="1" ht="13.5" customHeight="1">
      <c r="A19" s="29" t="s">
        <v>105</v>
      </c>
      <c r="B19" s="70">
        <v>73139.396999999997</v>
      </c>
      <c r="C19" s="70">
        <v>72701.175900000002</v>
      </c>
      <c r="D19" s="70">
        <v>69575.282900000006</v>
      </c>
      <c r="E19" s="70">
        <v>64471.911799999994</v>
      </c>
      <c r="F19" s="70">
        <v>68502.546000000002</v>
      </c>
      <c r="G19" s="70">
        <v>66558.842199999999</v>
      </c>
      <c r="H19" s="72">
        <f>G19-F19</f>
        <v>-1943.703800000003</v>
      </c>
      <c r="I19" s="72">
        <f>G19-E19</f>
        <v>2086.9304000000047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</row>
    <row r="20" spans="1:23" s="25" customFormat="1" ht="13.5" customHeight="1">
      <c r="A20" s="29" t="s">
        <v>106</v>
      </c>
      <c r="B20" s="70">
        <v>120903.44435374001</v>
      </c>
      <c r="C20" s="70">
        <v>124832.53433369</v>
      </c>
      <c r="D20" s="70">
        <v>123382.16627445001</v>
      </c>
      <c r="E20" s="70">
        <v>124544.35376750001</v>
      </c>
      <c r="F20" s="70">
        <v>134526.87933415003</v>
      </c>
      <c r="G20" s="70">
        <v>135694.86550222998</v>
      </c>
      <c r="H20" s="72">
        <f>G20-F20</f>
        <v>1167.9861680799513</v>
      </c>
      <c r="I20" s="72">
        <f>G20-E20</f>
        <v>11150.511734729967</v>
      </c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spans="1:23" s="25" customFormat="1" ht="13.5" customHeight="1">
      <c r="A21" s="59" t="s">
        <v>107</v>
      </c>
      <c r="B21" s="92">
        <v>30.359294647302747</v>
      </c>
      <c r="C21" s="92">
        <v>31.8600346445781</v>
      </c>
      <c r="D21" s="92">
        <v>31.744823986457387</v>
      </c>
      <c r="E21" s="92">
        <v>30.9202192521429</v>
      </c>
      <c r="F21" s="92">
        <v>29.406957885134048</v>
      </c>
      <c r="G21" s="92">
        <v>29.706078651241068</v>
      </c>
      <c r="H21" s="86"/>
      <c r="I21" s="8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3" s="25" customFormat="1" ht="6" customHeight="1">
      <c r="A22" s="59"/>
      <c r="B22" s="92"/>
      <c r="C22" s="92"/>
      <c r="D22" s="92"/>
      <c r="E22" s="92"/>
      <c r="F22" s="92"/>
      <c r="G22" s="92"/>
      <c r="H22" s="92"/>
      <c r="I22" s="92"/>
      <c r="J22" s="90"/>
      <c r="K22" s="90"/>
      <c r="L22" s="90"/>
      <c r="M22" s="90"/>
      <c r="N22" s="90"/>
      <c r="O22" s="90"/>
      <c r="P22" s="27"/>
      <c r="Q22" s="27"/>
      <c r="R22" s="27"/>
      <c r="S22" s="27"/>
      <c r="T22" s="27"/>
      <c r="U22" s="27"/>
      <c r="V22" s="27"/>
      <c r="W22" s="27"/>
    </row>
    <row r="23" spans="1:23" s="25" customFormat="1" ht="15" customHeight="1">
      <c r="A23" s="125" t="s">
        <v>108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27"/>
      <c r="Q23" s="27"/>
      <c r="R23" s="27"/>
      <c r="S23" s="27"/>
      <c r="T23" s="27"/>
      <c r="U23" s="27"/>
      <c r="V23" s="27"/>
      <c r="W23" s="27"/>
    </row>
    <row r="24" spans="1:23" ht="15.75" customHeight="1">
      <c r="E24" s="96"/>
      <c r="F24" s="95"/>
      <c r="G24" s="95"/>
      <c r="I24" s="102"/>
      <c r="K24" s="96"/>
    </row>
    <row r="25" spans="1:23" s="36" customFormat="1" ht="15" customHeight="1">
      <c r="A25" s="35" t="s">
        <v>109</v>
      </c>
      <c r="B25" s="39"/>
      <c r="C25" s="40"/>
      <c r="D25" s="40"/>
      <c r="E25" s="40"/>
      <c r="F25" s="47"/>
      <c r="G25" s="47"/>
      <c r="H25" s="48"/>
    </row>
    <row r="26" spans="1:23" s="36" customFormat="1" ht="12.75" customHeight="1">
      <c r="A26" s="38" t="s">
        <v>110</v>
      </c>
      <c r="B26" s="39"/>
      <c r="C26" s="40"/>
      <c r="D26" s="40"/>
      <c r="E26" s="40"/>
      <c r="F26" s="47"/>
      <c r="G26" s="47"/>
      <c r="H26" s="48"/>
    </row>
    <row r="27" spans="1:23" s="36" customFormat="1" ht="31.5">
      <c r="A27" s="55"/>
      <c r="B27" s="167">
        <v>2013</v>
      </c>
      <c r="C27" s="54">
        <v>41852</v>
      </c>
      <c r="D27" s="54">
        <v>41883</v>
      </c>
      <c r="E27" s="167" t="s">
        <v>91</v>
      </c>
      <c r="F27" s="54">
        <v>42217</v>
      </c>
      <c r="G27" s="54">
        <v>42248</v>
      </c>
      <c r="H27" s="57" t="s">
        <v>2</v>
      </c>
      <c r="I27" s="57" t="s">
        <v>36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</row>
    <row r="28" spans="1:23" s="37" customFormat="1" ht="26.25" customHeight="1">
      <c r="A28" s="29" t="s">
        <v>111</v>
      </c>
      <c r="B28" s="165">
        <v>2238.3500395905398</v>
      </c>
      <c r="C28" s="165">
        <v>2222.6796736172573</v>
      </c>
      <c r="D28" s="165">
        <v>2123.0329919237411</v>
      </c>
      <c r="E28" s="165">
        <v>1957.55597687923</v>
      </c>
      <c r="F28" s="165">
        <v>1855.99382597</v>
      </c>
      <c r="G28" s="165">
        <v>1795.9397407199999</v>
      </c>
      <c r="H28" s="72">
        <f>G28-F28</f>
        <v>-60.054085250000071</v>
      </c>
      <c r="I28" s="72">
        <f>G28-E28</f>
        <v>-161.61623615923008</v>
      </c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</row>
    <row r="30" spans="1:23" s="2" customFormat="1" ht="15.75" customHeight="1">
      <c r="A30" s="42" t="s">
        <v>112</v>
      </c>
      <c r="B30" s="1"/>
    </row>
    <row r="31" spans="1:23" s="2" customFormat="1" ht="12.75" customHeight="1">
      <c r="B31" s="19"/>
      <c r="C31" s="19"/>
      <c r="D31" s="19"/>
    </row>
    <row r="32" spans="1:23" s="2" customFormat="1" ht="31.5">
      <c r="A32" s="58"/>
      <c r="B32" s="167">
        <v>2013</v>
      </c>
      <c r="C32" s="54">
        <v>41852</v>
      </c>
      <c r="D32" s="54">
        <v>41883</v>
      </c>
      <c r="E32" s="167" t="s">
        <v>91</v>
      </c>
      <c r="F32" s="54">
        <v>42217</v>
      </c>
      <c r="G32" s="54">
        <v>42248</v>
      </c>
      <c r="H32" s="57" t="s">
        <v>2</v>
      </c>
      <c r="I32" s="57" t="s">
        <v>36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</row>
    <row r="33" spans="1:23" s="2" customFormat="1" ht="26.25" customHeight="1">
      <c r="A33" s="3" t="s">
        <v>113</v>
      </c>
      <c r="B33" s="97">
        <v>49.247</v>
      </c>
      <c r="C33" s="97">
        <v>52.956077348066302</v>
      </c>
      <c r="D33" s="97">
        <v>54.520200000000003</v>
      </c>
      <c r="E33" s="97">
        <v>58.886499999999998</v>
      </c>
      <c r="F33" s="99">
        <v>65.095299999999995</v>
      </c>
      <c r="G33" s="99">
        <v>68.835899999999995</v>
      </c>
      <c r="H33" s="72">
        <f>G33-F33</f>
        <v>3.7406000000000006</v>
      </c>
      <c r="I33" s="72">
        <f>G33-E33</f>
        <v>9.9493999999999971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9"/>
      <c r="W33" s="9"/>
    </row>
    <row r="34" spans="1:23" s="2" customFormat="1" ht="26.25" customHeight="1">
      <c r="A34" s="3" t="s">
        <v>114</v>
      </c>
      <c r="B34" s="97">
        <v>49.189399999999999</v>
      </c>
      <c r="C34" s="97">
        <v>52.956077348066302</v>
      </c>
      <c r="D34" s="97">
        <v>54.399099999999997</v>
      </c>
      <c r="E34" s="97">
        <v>58.895600000000002</v>
      </c>
      <c r="F34" s="97">
        <v>65.095200000000006</v>
      </c>
      <c r="G34" s="97">
        <v>68.824799999999996</v>
      </c>
      <c r="H34" s="72">
        <f>G34-F34</f>
        <v>3.7295999999999907</v>
      </c>
      <c r="I34" s="72">
        <f>G34-E34</f>
        <v>9.9291999999999945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9"/>
      <c r="W34" s="9"/>
    </row>
    <row r="35" spans="1:23" s="2" customFormat="1" ht="26.25" customHeight="1">
      <c r="A35" s="3" t="s">
        <v>115</v>
      </c>
      <c r="B35" s="97">
        <v>1.3745000000000001</v>
      </c>
      <c r="C35" s="97">
        <v>1.3131999999999999</v>
      </c>
      <c r="D35" s="97">
        <v>1.2630999999999999</v>
      </c>
      <c r="E35" s="97">
        <v>1.2097</v>
      </c>
      <c r="F35" s="97">
        <v>1.1211</v>
      </c>
      <c r="G35" s="97">
        <v>1.1242000000000001</v>
      </c>
      <c r="H35" s="72">
        <f>G35-F35</f>
        <v>3.1000000000001027E-3</v>
      </c>
      <c r="I35" s="72">
        <f>G35-E35</f>
        <v>-8.5499999999999909E-2</v>
      </c>
      <c r="J35" s="97"/>
      <c r="K35" s="97"/>
      <c r="L35" s="97"/>
      <c r="M35" s="15"/>
      <c r="N35" s="15"/>
      <c r="O35" s="15"/>
      <c r="P35" s="15"/>
      <c r="Q35" s="15"/>
      <c r="R35" s="15"/>
      <c r="S35" s="15"/>
      <c r="T35" s="15"/>
      <c r="U35" s="15"/>
      <c r="V35" s="9"/>
      <c r="W35" s="9"/>
    </row>
    <row r="36" spans="1:23" s="2" customFormat="1" ht="26.25" customHeight="1">
      <c r="A36" s="3" t="s">
        <v>116</v>
      </c>
      <c r="B36" s="97"/>
      <c r="C36" s="97"/>
      <c r="D36" s="97"/>
      <c r="E36" s="97"/>
      <c r="F36" s="97"/>
      <c r="G36" s="97"/>
      <c r="H36" s="72"/>
      <c r="I36" s="72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9"/>
      <c r="W36" s="9"/>
    </row>
    <row r="37" spans="1:23" s="2" customFormat="1" ht="13.5" customHeight="1">
      <c r="A37" s="60" t="s">
        <v>117</v>
      </c>
      <c r="B37" s="97">
        <v>49.372999287716567</v>
      </c>
      <c r="C37" s="97">
        <v>52.901600000000002</v>
      </c>
      <c r="D37" s="97">
        <v>54.348399999999998</v>
      </c>
      <c r="E37" s="97">
        <v>59.220500000000001</v>
      </c>
      <c r="F37" s="97">
        <v>64.279899999999998</v>
      </c>
      <c r="G37" s="97">
        <v>68.737200000000001</v>
      </c>
      <c r="H37" s="72">
        <f>G37-F37</f>
        <v>4.4573000000000036</v>
      </c>
      <c r="I37" s="72">
        <f>G37-E37</f>
        <v>9.5167000000000002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9"/>
      <c r="W37" s="9"/>
    </row>
    <row r="38" spans="1:23" s="2" customFormat="1" ht="13.5" customHeight="1">
      <c r="A38" s="60" t="s">
        <v>118</v>
      </c>
      <c r="B38" s="97">
        <v>67.50965123083661</v>
      </c>
      <c r="C38" s="97">
        <v>69.869100000000003</v>
      </c>
      <c r="D38" s="97">
        <v>69.4983</v>
      </c>
      <c r="E38" s="97">
        <v>71.521100000000004</v>
      </c>
      <c r="F38" s="97">
        <v>72.031300000000002</v>
      </c>
      <c r="G38" s="97">
        <v>77.068100000000001</v>
      </c>
      <c r="H38" s="72">
        <f>G38-F38</f>
        <v>5.0367999999999995</v>
      </c>
      <c r="I38" s="72">
        <f>G38-E38</f>
        <v>5.546999999999997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9"/>
      <c r="W38" s="9"/>
    </row>
    <row r="39" spans="1:23" s="2" customFormat="1" ht="13.5" customHeight="1">
      <c r="A39" s="60" t="s">
        <v>119</v>
      </c>
      <c r="B39" s="97">
        <v>1.4906328389036205</v>
      </c>
      <c r="C39" s="97">
        <v>1.4359</v>
      </c>
      <c r="D39" s="97">
        <v>1.3818999999999999</v>
      </c>
      <c r="E39" s="97">
        <v>1.0176000000000001</v>
      </c>
      <c r="F39" s="97">
        <v>0.96679999999999999</v>
      </c>
      <c r="G39" s="97">
        <v>1.0455000000000001</v>
      </c>
      <c r="H39" s="72">
        <f>G39-F39</f>
        <v>7.8700000000000103E-2</v>
      </c>
      <c r="I39" s="72">
        <f>G39-E39</f>
        <v>2.7900000000000036E-2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9"/>
      <c r="W39" s="9"/>
    </row>
    <row r="40" spans="1:23" s="2" customFormat="1" ht="13.5" customHeight="1">
      <c r="A40" s="60" t="s">
        <v>120</v>
      </c>
      <c r="B40" s="97">
        <v>0.31704419360659142</v>
      </c>
      <c r="C40" s="97">
        <v>0.28849999999999998</v>
      </c>
      <c r="D40" s="97">
        <v>0.2979</v>
      </c>
      <c r="E40" s="97">
        <v>0.31979999999999997</v>
      </c>
      <c r="F40" s="97">
        <v>0.26900000000000002</v>
      </c>
      <c r="G40" s="97">
        <v>0.25359999999999999</v>
      </c>
      <c r="H40" s="72">
        <f>G40-F40</f>
        <v>-1.5400000000000025E-2</v>
      </c>
      <c r="I40" s="72">
        <f>G40-E40</f>
        <v>-6.6199999999999981E-2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0"/>
      <c r="W40" s="10"/>
    </row>
    <row r="41" spans="1:23">
      <c r="F41" s="21"/>
      <c r="G41" s="21"/>
    </row>
    <row r="42" spans="1:23">
      <c r="C42" s="101"/>
      <c r="D42" s="101"/>
      <c r="E42" s="101"/>
    </row>
    <row r="43" spans="1:23">
      <c r="C43" s="101"/>
      <c r="D43" s="101"/>
      <c r="E43" s="101"/>
      <c r="G43" s="134"/>
    </row>
    <row r="44" spans="1:23">
      <c r="C44" s="101"/>
      <c r="D44" s="101"/>
      <c r="E44" s="101"/>
      <c r="G44" s="134"/>
    </row>
    <row r="45" spans="1:23" ht="15.75">
      <c r="C45" s="101"/>
      <c r="D45" s="101"/>
      <c r="E45" s="101"/>
      <c r="G45" s="136"/>
    </row>
    <row r="46" spans="1:23" ht="15.75">
      <c r="G46" s="136"/>
    </row>
    <row r="47" spans="1:23" ht="15.75">
      <c r="G47" s="136"/>
    </row>
    <row r="48" spans="1:23" ht="15.75">
      <c r="G48" s="136"/>
    </row>
  </sheetData>
  <mergeCells count="2">
    <mergeCell ref="A1:L1"/>
    <mergeCell ref="A2:L2"/>
  </mergeCells>
  <phoneticPr fontId="10" type="noConversion"/>
  <printOptions horizontalCentered="1"/>
  <pageMargins left="0.67" right="0.39370078740157483" top="0.81" bottom="0.39370078740157483" header="0.49" footer="0.31496062992125984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L62"/>
  <sheetViews>
    <sheetView workbookViewId="0">
      <selection activeCell="J50" sqref="J50"/>
    </sheetView>
  </sheetViews>
  <sheetFormatPr defaultRowHeight="11.25"/>
  <cols>
    <col min="1" max="1" width="24.42578125" style="2" customWidth="1"/>
    <col min="2" max="2" width="10.7109375" style="2" customWidth="1"/>
    <col min="3" max="4" width="11.140625" style="2" customWidth="1"/>
    <col min="5" max="6" width="10.7109375" style="2" customWidth="1"/>
    <col min="7" max="7" width="11.42578125" style="2" customWidth="1"/>
    <col min="8" max="8" width="10.7109375" style="2" customWidth="1"/>
    <col min="9" max="9" width="9.85546875" style="2" customWidth="1"/>
    <col min="10" max="10" width="8.42578125" style="2" customWidth="1"/>
    <col min="11" max="11" width="13.140625" style="2" customWidth="1"/>
    <col min="12" max="16384" width="9.140625" style="2"/>
  </cols>
  <sheetData>
    <row r="1" spans="1:12" ht="15" customHeight="1">
      <c r="A1" s="42" t="s">
        <v>72</v>
      </c>
      <c r="B1" s="1"/>
    </row>
    <row r="2" spans="1:12" s="6" customFormat="1" ht="12.75" customHeight="1">
      <c r="A2" s="5" t="s">
        <v>73</v>
      </c>
      <c r="B2" s="5"/>
      <c r="C2" s="7"/>
      <c r="D2" s="7"/>
      <c r="E2" s="7"/>
      <c r="F2" s="7"/>
      <c r="G2" s="7"/>
    </row>
    <row r="3" spans="1:12" ht="26.25" customHeight="1">
      <c r="A3" s="56"/>
      <c r="B3" s="54" t="s">
        <v>80</v>
      </c>
      <c r="C3" s="54" t="s">
        <v>89</v>
      </c>
      <c r="D3" s="54" t="s">
        <v>90</v>
      </c>
      <c r="E3" s="54">
        <v>42217</v>
      </c>
      <c r="F3" s="54">
        <v>42248</v>
      </c>
      <c r="G3" s="57" t="s">
        <v>2</v>
      </c>
      <c r="H3" s="57" t="s">
        <v>3</v>
      </c>
      <c r="J3" s="130"/>
    </row>
    <row r="4" spans="1:12" ht="13.5" customHeight="1">
      <c r="A4" s="8" t="s">
        <v>74</v>
      </c>
      <c r="B4" s="163">
        <v>557.17446400000006</v>
      </c>
      <c r="C4" s="71">
        <v>331.83850799999999</v>
      </c>
      <c r="D4" s="71">
        <f>D6+D7</f>
        <v>258.89</v>
      </c>
      <c r="E4" s="163">
        <v>0</v>
      </c>
      <c r="F4" s="163">
        <f>F6+F7</f>
        <v>35.869999999999997</v>
      </c>
      <c r="G4" s="72">
        <f>F4-E4</f>
        <v>35.869999999999997</v>
      </c>
      <c r="H4" s="72">
        <f>D4-C4</f>
        <v>-72.948508000000004</v>
      </c>
      <c r="I4" s="71"/>
      <c r="K4" s="126"/>
      <c r="L4" s="126"/>
    </row>
    <row r="5" spans="1:12" ht="13.5" customHeight="1">
      <c r="A5" s="46" t="s">
        <v>75</v>
      </c>
      <c r="B5" s="69">
        <v>-516.27446399999997</v>
      </c>
      <c r="C5" s="69">
        <v>-290.93850800000001</v>
      </c>
      <c r="D5" s="69">
        <f>D6-D7</f>
        <v>-170.99</v>
      </c>
      <c r="E5" s="69">
        <v>0</v>
      </c>
      <c r="F5" s="69">
        <f>F6-F7</f>
        <v>-35.869999999999997</v>
      </c>
      <c r="G5" s="72">
        <f>F5-E5</f>
        <v>-35.869999999999997</v>
      </c>
      <c r="H5" s="72">
        <f>D5-C5</f>
        <v>119.948508</v>
      </c>
      <c r="I5" s="69"/>
      <c r="J5" s="131"/>
      <c r="K5" s="126"/>
      <c r="L5" s="126"/>
    </row>
    <row r="6" spans="1:12" ht="13.5" customHeight="1">
      <c r="A6" s="51" t="s">
        <v>16</v>
      </c>
      <c r="B6" s="70">
        <v>20.45</v>
      </c>
      <c r="C6" s="70">
        <v>20.45</v>
      </c>
      <c r="D6" s="70">
        <v>43.95</v>
      </c>
      <c r="E6" s="70">
        <v>0</v>
      </c>
      <c r="F6" s="70">
        <v>0</v>
      </c>
      <c r="G6" s="72">
        <f>F6-E6</f>
        <v>0</v>
      </c>
      <c r="H6" s="72">
        <f>D6-C6</f>
        <v>23.500000000000004</v>
      </c>
      <c r="I6" s="89"/>
      <c r="K6" s="126"/>
      <c r="L6" s="126"/>
    </row>
    <row r="7" spans="1:12" ht="13.5" customHeight="1">
      <c r="A7" s="51" t="s">
        <v>17</v>
      </c>
      <c r="B7" s="70">
        <v>536.72446400000001</v>
      </c>
      <c r="C7" s="70">
        <v>311.388508</v>
      </c>
      <c r="D7" s="70">
        <v>214.94</v>
      </c>
      <c r="E7" s="70">
        <v>0</v>
      </c>
      <c r="F7" s="70">
        <v>35.869999999999997</v>
      </c>
      <c r="G7" s="72">
        <f>F7-E7</f>
        <v>35.869999999999997</v>
      </c>
      <c r="H7" s="72">
        <f>D7-C7</f>
        <v>-96.448508000000004</v>
      </c>
      <c r="I7" s="89"/>
      <c r="K7" s="126"/>
      <c r="L7" s="126"/>
    </row>
    <row r="8" spans="1:12" ht="13.5" customHeight="1">
      <c r="A8" s="46" t="s">
        <v>76</v>
      </c>
      <c r="B8" s="89" t="s">
        <v>1</v>
      </c>
      <c r="C8" s="89" t="s">
        <v>1</v>
      </c>
      <c r="D8" s="89" t="s">
        <v>1</v>
      </c>
      <c r="E8" s="89" t="s">
        <v>1</v>
      </c>
      <c r="F8" s="89" t="s">
        <v>1</v>
      </c>
      <c r="G8" s="89" t="s">
        <v>1</v>
      </c>
      <c r="H8" s="89" t="s">
        <v>1</v>
      </c>
      <c r="I8" s="89"/>
      <c r="J8" s="89"/>
      <c r="K8" s="126"/>
      <c r="L8" s="126"/>
    </row>
    <row r="9" spans="1:12" ht="13.5" customHeight="1">
      <c r="A9" s="46"/>
      <c r="B9" s="89"/>
      <c r="C9" s="89"/>
      <c r="D9" s="89"/>
      <c r="E9" s="89"/>
      <c r="F9" s="89"/>
      <c r="G9" s="89"/>
      <c r="H9" s="89"/>
      <c r="I9" s="89"/>
      <c r="J9" s="89"/>
      <c r="K9" s="126"/>
      <c r="L9" s="126"/>
    </row>
    <row r="10" spans="1:12" s="9" customFormat="1" ht="15" customHeight="1">
      <c r="A10" s="93" t="s">
        <v>77</v>
      </c>
      <c r="B10" s="94"/>
      <c r="K10" s="106"/>
      <c r="L10" s="106"/>
    </row>
    <row r="11" spans="1:12" s="6" customFormat="1" ht="12.75" customHeight="1">
      <c r="A11" s="5" t="s">
        <v>0</v>
      </c>
      <c r="B11" s="5"/>
      <c r="C11" s="7"/>
      <c r="D11" s="7"/>
      <c r="E11" s="7"/>
      <c r="F11" s="7"/>
      <c r="G11" s="7"/>
      <c r="J11" s="9"/>
      <c r="K11" s="126"/>
      <c r="L11" s="126"/>
    </row>
    <row r="12" spans="1:12" ht="26.25" customHeight="1">
      <c r="A12" s="56"/>
      <c r="B12" s="54" t="s">
        <v>80</v>
      </c>
      <c r="C12" s="54" t="s">
        <v>89</v>
      </c>
      <c r="D12" s="54" t="s">
        <v>90</v>
      </c>
      <c r="E12" s="54">
        <v>42217</v>
      </c>
      <c r="F12" s="54">
        <v>42248</v>
      </c>
      <c r="G12" s="57" t="s">
        <v>2</v>
      </c>
      <c r="H12" s="57" t="s">
        <v>3</v>
      </c>
      <c r="K12" s="126"/>
      <c r="L12" s="126"/>
    </row>
    <row r="13" spans="1:12" ht="12.75" customHeight="1">
      <c r="A13" s="8" t="s">
        <v>14</v>
      </c>
      <c r="B13" s="71">
        <f>B14+B18+B19+B20+B21+B23</f>
        <v>243750.71245111999</v>
      </c>
      <c r="C13" s="71">
        <v>169709.31715106001</v>
      </c>
      <c r="D13" s="71">
        <f>D18+D19+D20+D21</f>
        <v>233621.44009063</v>
      </c>
      <c r="E13" s="71">
        <f>E19+E21</f>
        <v>25324.272727259999</v>
      </c>
      <c r="F13" s="71">
        <f>F19+F21+F18</f>
        <v>39009.016363519993</v>
      </c>
      <c r="G13" s="72">
        <f>F13-E13</f>
        <v>13684.743636259995</v>
      </c>
      <c r="H13" s="72">
        <f>+D13-C13</f>
        <v>63912.122939569992</v>
      </c>
      <c r="I13" s="141"/>
      <c r="J13" s="9"/>
      <c r="K13" s="126"/>
      <c r="L13" s="126"/>
    </row>
    <row r="14" spans="1:12" ht="12.75" customHeight="1">
      <c r="A14" s="46" t="s">
        <v>33</v>
      </c>
      <c r="B14" s="70">
        <v>421.43302</v>
      </c>
      <c r="C14" s="70">
        <v>421.43302</v>
      </c>
      <c r="D14" s="70" t="s">
        <v>1</v>
      </c>
      <c r="E14" s="70" t="s">
        <v>1</v>
      </c>
      <c r="F14" s="70" t="s">
        <v>1</v>
      </c>
      <c r="G14" s="72" t="s">
        <v>1</v>
      </c>
      <c r="H14" s="72">
        <f>-C14</f>
        <v>-421.43302</v>
      </c>
      <c r="I14" s="142"/>
      <c r="J14" s="9"/>
    </row>
    <row r="15" spans="1:12" ht="12.75" customHeight="1">
      <c r="A15" s="51" t="s">
        <v>16</v>
      </c>
      <c r="B15" s="70" t="s">
        <v>1</v>
      </c>
      <c r="C15" s="70" t="s">
        <v>1</v>
      </c>
      <c r="D15" s="70" t="s">
        <v>1</v>
      </c>
      <c r="E15" s="70" t="s">
        <v>1</v>
      </c>
      <c r="F15" s="70" t="s">
        <v>1</v>
      </c>
      <c r="G15" s="72" t="s">
        <v>1</v>
      </c>
      <c r="H15" s="72" t="s">
        <v>1</v>
      </c>
      <c r="I15" s="142"/>
      <c r="J15" s="9"/>
    </row>
    <row r="16" spans="1:12" ht="12.75" customHeight="1">
      <c r="A16" s="51" t="s">
        <v>17</v>
      </c>
      <c r="B16" s="70">
        <v>421.43302</v>
      </c>
      <c r="C16" s="70">
        <v>421.43302</v>
      </c>
      <c r="D16" s="70" t="s">
        <v>1</v>
      </c>
      <c r="E16" s="70" t="s">
        <v>1</v>
      </c>
      <c r="F16" s="70" t="s">
        <v>1</v>
      </c>
      <c r="G16" s="72" t="s">
        <v>1</v>
      </c>
      <c r="H16" s="72">
        <f>-C16</f>
        <v>-421.43302</v>
      </c>
      <c r="I16" s="142"/>
      <c r="J16" s="9"/>
    </row>
    <row r="17" spans="1:10" ht="12.75" hidden="1" customHeight="1">
      <c r="A17" s="104" t="s">
        <v>65</v>
      </c>
      <c r="B17" s="89" t="s">
        <v>1</v>
      </c>
      <c r="C17" s="89" t="s">
        <v>1</v>
      </c>
      <c r="D17" s="70"/>
      <c r="E17" s="70"/>
      <c r="F17" s="70"/>
      <c r="G17" s="72" t="s">
        <v>1</v>
      </c>
      <c r="H17" s="72" t="e">
        <f>-C17</f>
        <v>#VALUE!</v>
      </c>
      <c r="I17" s="142"/>
      <c r="J17" s="9"/>
    </row>
    <row r="18" spans="1:10" ht="12.75" customHeight="1">
      <c r="A18" s="46" t="s">
        <v>63</v>
      </c>
      <c r="B18" s="89">
        <v>4345.5891812099999</v>
      </c>
      <c r="C18" s="89">
        <v>4345.5891812099999</v>
      </c>
      <c r="D18" s="89">
        <v>139.35809090000001</v>
      </c>
      <c r="E18" s="89" t="s">
        <v>1</v>
      </c>
      <c r="F18" s="89">
        <v>45.454545449999998</v>
      </c>
      <c r="G18" s="72">
        <f>F18</f>
        <v>45.454545449999998</v>
      </c>
      <c r="H18" s="72">
        <f>D18-C18</f>
        <v>-4206.2310903099997</v>
      </c>
      <c r="I18" s="142"/>
      <c r="J18" s="9"/>
    </row>
    <row r="19" spans="1:10" ht="12.75" customHeight="1">
      <c r="A19" s="46" t="s">
        <v>32</v>
      </c>
      <c r="B19" s="89">
        <v>56724.64658991</v>
      </c>
      <c r="C19" s="89">
        <v>51046.238689850004</v>
      </c>
      <c r="D19" s="89">
        <v>25853.976999730003</v>
      </c>
      <c r="E19" s="89">
        <v>1242.27272726</v>
      </c>
      <c r="F19" s="89">
        <v>5286.1818180700011</v>
      </c>
      <c r="G19" s="72">
        <f>F19-E19</f>
        <v>4043.9090908100011</v>
      </c>
      <c r="H19" s="72">
        <f>+D19-C19</f>
        <v>-25192.261690120002</v>
      </c>
      <c r="I19" s="143"/>
      <c r="J19" s="11"/>
    </row>
    <row r="20" spans="1:10" ht="12.75" customHeight="1">
      <c r="A20" s="46" t="s">
        <v>69</v>
      </c>
      <c r="B20" s="89">
        <v>3260</v>
      </c>
      <c r="C20" s="89">
        <v>2550</v>
      </c>
      <c r="D20" s="89">
        <v>1.4750000000000001</v>
      </c>
      <c r="E20" s="89" t="s">
        <v>1</v>
      </c>
      <c r="F20" s="89" t="s">
        <v>1</v>
      </c>
      <c r="G20" s="89" t="s">
        <v>1</v>
      </c>
      <c r="H20" s="72">
        <f>+D20-C20</f>
        <v>-2548.5250000000001</v>
      </c>
      <c r="I20" s="143"/>
      <c r="J20" s="9"/>
    </row>
    <row r="21" spans="1:10" ht="12.75" customHeight="1">
      <c r="A21" s="103" t="s">
        <v>71</v>
      </c>
      <c r="B21" s="89">
        <v>137629.5</v>
      </c>
      <c r="C21" s="89">
        <v>82364</v>
      </c>
      <c r="D21" s="89">
        <v>207626.63</v>
      </c>
      <c r="E21" s="89">
        <v>24082</v>
      </c>
      <c r="F21" s="89">
        <v>33677.379999999997</v>
      </c>
      <c r="G21" s="72">
        <f>F21-E21</f>
        <v>9595.3799999999974</v>
      </c>
      <c r="H21" s="72">
        <f>+D21-C21</f>
        <v>125262.63</v>
      </c>
      <c r="I21" s="142"/>
      <c r="J21" s="9"/>
    </row>
    <row r="22" spans="1:10" s="9" customFormat="1" ht="27" hidden="1" customHeight="1">
      <c r="A22" s="103" t="s">
        <v>61</v>
      </c>
      <c r="B22" s="31" t="s">
        <v>1</v>
      </c>
      <c r="C22" s="31" t="s">
        <v>1</v>
      </c>
      <c r="D22" s="31"/>
      <c r="E22" s="31"/>
      <c r="F22" s="31"/>
      <c r="G22" s="72" t="s">
        <v>1</v>
      </c>
      <c r="H22" s="72" t="s">
        <v>1</v>
      </c>
      <c r="I22" s="143"/>
      <c r="J22" s="11"/>
    </row>
    <row r="23" spans="1:10" ht="25.5" customHeight="1">
      <c r="A23" s="103" t="s">
        <v>62</v>
      </c>
      <c r="B23" s="70">
        <v>41369.543660000003</v>
      </c>
      <c r="C23" s="70">
        <v>28982.056260000001</v>
      </c>
      <c r="D23" s="70" t="s">
        <v>1</v>
      </c>
      <c r="E23" s="70" t="s">
        <v>1</v>
      </c>
      <c r="F23" s="70" t="s">
        <v>1</v>
      </c>
      <c r="G23" s="72" t="s">
        <v>1</v>
      </c>
      <c r="H23" s="72">
        <f>-C23</f>
        <v>-28982.056260000001</v>
      </c>
      <c r="I23" s="144"/>
      <c r="J23" s="11"/>
    </row>
    <row r="24" spans="1:10" ht="12.75" customHeight="1">
      <c r="A24" s="132" t="s">
        <v>31</v>
      </c>
      <c r="B24" s="31"/>
      <c r="C24" s="31"/>
      <c r="D24" s="70"/>
      <c r="E24" s="31"/>
      <c r="F24" s="31"/>
      <c r="G24" s="72"/>
      <c r="H24" s="72"/>
      <c r="I24" s="6"/>
      <c r="J24" s="11"/>
    </row>
    <row r="25" spans="1:10" ht="26.25" customHeight="1">
      <c r="A25" s="103" t="s">
        <v>53</v>
      </c>
      <c r="B25" s="31">
        <v>10.5</v>
      </c>
      <c r="C25" s="31">
        <v>7</v>
      </c>
      <c r="D25" s="31">
        <v>10</v>
      </c>
      <c r="E25" s="31">
        <v>8</v>
      </c>
      <c r="F25" s="31">
        <v>10</v>
      </c>
      <c r="G25" s="72">
        <f>F25-E25</f>
        <v>2</v>
      </c>
      <c r="H25" s="72">
        <f>+D25-C25</f>
        <v>3</v>
      </c>
      <c r="I25" s="145"/>
      <c r="J25" s="11"/>
    </row>
    <row r="26" spans="1:10" ht="12.75" customHeight="1">
      <c r="A26" s="103" t="s">
        <v>34</v>
      </c>
      <c r="B26" s="31" t="s">
        <v>1</v>
      </c>
      <c r="C26" s="31" t="s">
        <v>1</v>
      </c>
      <c r="D26" s="31" t="s">
        <v>1</v>
      </c>
      <c r="E26" s="31" t="s">
        <v>1</v>
      </c>
      <c r="F26" s="31" t="s">
        <v>1</v>
      </c>
      <c r="G26" s="72" t="s">
        <v>1</v>
      </c>
      <c r="H26" s="72" t="s">
        <v>1</v>
      </c>
      <c r="I26" s="145"/>
      <c r="J26" s="11"/>
    </row>
    <row r="27" spans="1:10" ht="12.75" customHeight="1">
      <c r="A27" s="103" t="s">
        <v>15</v>
      </c>
      <c r="B27" s="31">
        <v>4.0149169366523871</v>
      </c>
      <c r="C27" s="31">
        <v>4.0149169366523871</v>
      </c>
      <c r="D27" s="31" t="s">
        <v>1</v>
      </c>
      <c r="E27" s="31" t="s">
        <v>1</v>
      </c>
      <c r="F27" s="31" t="s">
        <v>1</v>
      </c>
      <c r="G27" s="72" t="s">
        <v>1</v>
      </c>
      <c r="H27" s="72">
        <f>-C27</f>
        <v>-4.0149169366523871</v>
      </c>
      <c r="I27" s="146"/>
      <c r="J27" s="129"/>
    </row>
    <row r="28" spans="1:10" ht="12.75" hidden="1" customHeight="1">
      <c r="A28" s="103" t="s">
        <v>64</v>
      </c>
      <c r="B28" s="31" t="s">
        <v>1</v>
      </c>
      <c r="C28" s="31" t="s">
        <v>1</v>
      </c>
      <c r="D28" s="31"/>
      <c r="E28" s="31"/>
      <c r="F28" s="31"/>
      <c r="G28" s="72" t="s">
        <v>1</v>
      </c>
      <c r="H28" s="72" t="s">
        <v>1</v>
      </c>
      <c r="I28" s="146"/>
      <c r="J28" s="129"/>
    </row>
    <row r="29" spans="1:10" ht="26.25" customHeight="1">
      <c r="A29" s="103" t="s">
        <v>54</v>
      </c>
      <c r="B29" s="31">
        <v>9.0816376605950193</v>
      </c>
      <c r="C29" s="31">
        <v>9.5</v>
      </c>
      <c r="D29" s="31">
        <v>12</v>
      </c>
      <c r="E29" s="31">
        <v>11</v>
      </c>
      <c r="F29" s="31">
        <v>12</v>
      </c>
      <c r="G29" s="72">
        <f>F29-E29</f>
        <v>1</v>
      </c>
      <c r="H29" s="72">
        <f>+D29-C29</f>
        <v>2.5</v>
      </c>
      <c r="I29" s="146"/>
      <c r="J29" s="129"/>
    </row>
    <row r="30" spans="1:10">
      <c r="A30" s="103" t="s">
        <v>67</v>
      </c>
      <c r="B30" s="31">
        <v>10.275734585024271</v>
      </c>
      <c r="C30" s="31">
        <v>10.227130759573134</v>
      </c>
      <c r="D30" s="31">
        <v>11.14</v>
      </c>
      <c r="E30" s="31" t="s">
        <v>1</v>
      </c>
      <c r="F30" s="31" t="s">
        <v>1</v>
      </c>
      <c r="G30" s="31" t="s">
        <v>1</v>
      </c>
      <c r="H30" s="72">
        <f>+D30-C30</f>
        <v>0.91286924042686657</v>
      </c>
      <c r="I30" s="146"/>
      <c r="J30" s="9"/>
    </row>
    <row r="31" spans="1:10">
      <c r="A31" s="103" t="s">
        <v>71</v>
      </c>
      <c r="B31" s="31">
        <v>2.0076398266359448</v>
      </c>
      <c r="C31" s="31">
        <v>1.43</v>
      </c>
      <c r="D31" s="31">
        <v>3.79</v>
      </c>
      <c r="E31" s="31">
        <v>2</v>
      </c>
      <c r="F31" s="31">
        <v>4</v>
      </c>
      <c r="G31" s="72">
        <f>F31-E31</f>
        <v>2</v>
      </c>
      <c r="H31" s="72">
        <f>+D31-C31</f>
        <v>2.3600000000000003</v>
      </c>
      <c r="I31" s="146"/>
      <c r="J31" s="9"/>
    </row>
    <row r="32" spans="1:10" ht="27" hidden="1" customHeight="1">
      <c r="A32" s="46" t="s">
        <v>61</v>
      </c>
      <c r="B32" s="31" t="s">
        <v>1</v>
      </c>
      <c r="C32" s="31" t="s">
        <v>1</v>
      </c>
      <c r="D32" s="31"/>
      <c r="E32" s="31" t="s">
        <v>1</v>
      </c>
      <c r="F32" s="31"/>
      <c r="G32" s="72" t="s">
        <v>1</v>
      </c>
      <c r="H32" s="72" t="s">
        <v>1</v>
      </c>
      <c r="I32" s="32"/>
      <c r="J32" s="11"/>
    </row>
    <row r="33" spans="1:11" ht="12" customHeight="1">
      <c r="A33" s="13" t="s">
        <v>70</v>
      </c>
      <c r="D33" s="31"/>
    </row>
    <row r="34" spans="1:11" ht="15" customHeight="1">
      <c r="A34" s="13"/>
      <c r="D34" s="31"/>
    </row>
    <row r="35" spans="1:11" ht="15" customHeight="1">
      <c r="A35" s="42" t="s">
        <v>78</v>
      </c>
      <c r="B35" s="1"/>
    </row>
    <row r="36" spans="1:11" s="6" customFormat="1" ht="12.75" customHeight="1">
      <c r="A36" s="5" t="s">
        <v>0</v>
      </c>
      <c r="B36" s="5"/>
      <c r="C36" s="7"/>
      <c r="D36" s="2"/>
      <c r="E36" s="7"/>
      <c r="F36" s="7"/>
      <c r="G36" s="7"/>
      <c r="I36" s="2"/>
    </row>
    <row r="37" spans="1:11" ht="26.25" customHeight="1">
      <c r="A37" s="56"/>
      <c r="B37" s="54" t="s">
        <v>80</v>
      </c>
      <c r="C37" s="54" t="s">
        <v>89</v>
      </c>
      <c r="D37" s="54" t="s">
        <v>90</v>
      </c>
      <c r="E37" s="54">
        <v>42217</v>
      </c>
      <c r="F37" s="54">
        <v>42248</v>
      </c>
      <c r="G37" s="57" t="s">
        <v>2</v>
      </c>
      <c r="H37" s="57" t="s">
        <v>3</v>
      </c>
      <c r="J37" s="6"/>
    </row>
    <row r="38" spans="1:11" ht="23.25" customHeight="1">
      <c r="A38" s="8" t="s">
        <v>8</v>
      </c>
      <c r="B38" s="112">
        <f>SUM(B39:B41)</f>
        <v>137500</v>
      </c>
      <c r="C38" s="112">
        <v>104000</v>
      </c>
      <c r="D38" s="112">
        <v>95500</v>
      </c>
      <c r="E38" s="112">
        <v>8000</v>
      </c>
      <c r="F38" s="112">
        <v>11500</v>
      </c>
      <c r="G38" s="72">
        <f>F38-E38</f>
        <v>3500</v>
      </c>
      <c r="H38" s="72">
        <f>D38-C38</f>
        <v>-8500</v>
      </c>
    </row>
    <row r="39" spans="1:11" ht="12.75" customHeight="1">
      <c r="A39" s="50" t="s">
        <v>23</v>
      </c>
      <c r="B39" s="109">
        <v>125200</v>
      </c>
      <c r="C39" s="109">
        <v>91700</v>
      </c>
      <c r="D39" s="109">
        <v>95500</v>
      </c>
      <c r="E39" s="109">
        <v>8000</v>
      </c>
      <c r="F39" s="112">
        <v>11500</v>
      </c>
      <c r="G39" s="72">
        <f>F39-E39</f>
        <v>3500</v>
      </c>
      <c r="H39" s="72">
        <f>D39-C39</f>
        <v>3800</v>
      </c>
    </row>
    <row r="40" spans="1:11" ht="12.75" customHeight="1">
      <c r="A40" s="50" t="s">
        <v>24</v>
      </c>
      <c r="B40" s="109" t="s">
        <v>1</v>
      </c>
      <c r="C40" s="109" t="s">
        <v>1</v>
      </c>
      <c r="D40" s="109" t="s">
        <v>1</v>
      </c>
      <c r="E40" s="109" t="s">
        <v>1</v>
      </c>
      <c r="F40" s="109" t="s">
        <v>1</v>
      </c>
      <c r="G40" s="109" t="s">
        <v>1</v>
      </c>
      <c r="H40" s="72" t="s">
        <v>1</v>
      </c>
      <c r="J40" s="87"/>
      <c r="K40" s="164"/>
    </row>
    <row r="41" spans="1:11" ht="12.75" customHeight="1">
      <c r="A41" s="50" t="s">
        <v>25</v>
      </c>
      <c r="B41" s="109">
        <v>12300</v>
      </c>
      <c r="C41" s="109">
        <v>12300</v>
      </c>
      <c r="D41" s="109" t="s">
        <v>1</v>
      </c>
      <c r="E41" s="109" t="s">
        <v>1</v>
      </c>
      <c r="F41" s="109" t="s">
        <v>1</v>
      </c>
      <c r="G41" s="109" t="s">
        <v>1</v>
      </c>
      <c r="H41" s="72">
        <f>-C41</f>
        <v>-12300</v>
      </c>
      <c r="J41" s="87"/>
    </row>
    <row r="42" spans="1:11" ht="12.75" hidden="1" customHeight="1">
      <c r="A42" s="50" t="s">
        <v>26</v>
      </c>
      <c r="B42" s="109"/>
      <c r="C42" s="109"/>
      <c r="D42" s="147"/>
      <c r="E42" s="147"/>
      <c r="F42" s="147"/>
      <c r="G42" s="72">
        <f>F42-E42</f>
        <v>0</v>
      </c>
      <c r="H42" s="72">
        <f>D42-C42</f>
        <v>0</v>
      </c>
      <c r="J42" s="87"/>
    </row>
    <row r="43" spans="1:11" ht="12.75" hidden="1" customHeight="1">
      <c r="A43" s="50" t="s">
        <v>27</v>
      </c>
      <c r="B43" s="116"/>
      <c r="C43" s="116"/>
      <c r="D43" s="148"/>
      <c r="E43" s="148"/>
      <c r="F43" s="148"/>
      <c r="G43" s="72">
        <f>F43-E43</f>
        <v>0</v>
      </c>
      <c r="H43" s="72">
        <f>D43-C43</f>
        <v>0</v>
      </c>
      <c r="J43" s="87"/>
    </row>
    <row r="44" spans="1:11" ht="12.75" customHeight="1">
      <c r="A44" s="8" t="s">
        <v>7</v>
      </c>
      <c r="B44" s="112">
        <f>SUM(B45:B47)</f>
        <v>81773.200000000012</v>
      </c>
      <c r="C44" s="112">
        <v>72888.39</v>
      </c>
      <c r="D44" s="112">
        <v>47250.99</v>
      </c>
      <c r="E44" s="112">
        <v>5886.1</v>
      </c>
      <c r="F44" s="112">
        <v>7617.02</v>
      </c>
      <c r="G44" s="72">
        <f>F44-E44</f>
        <v>1730.92</v>
      </c>
      <c r="H44" s="72">
        <f>D44-C44</f>
        <v>-25637.4</v>
      </c>
      <c r="J44" s="87"/>
    </row>
    <row r="45" spans="1:11" ht="12.75" customHeight="1">
      <c r="A45" s="50" t="s">
        <v>23</v>
      </c>
      <c r="B45" s="109">
        <v>69340.850000000006</v>
      </c>
      <c r="C45" s="109">
        <v>60456.04</v>
      </c>
      <c r="D45" s="109">
        <v>47250.99</v>
      </c>
      <c r="E45" s="109">
        <v>5886.1</v>
      </c>
      <c r="F45" s="109">
        <v>7617.02</v>
      </c>
      <c r="G45" s="72">
        <f>F45-E45</f>
        <v>1730.92</v>
      </c>
      <c r="H45" s="72">
        <f>D45-C45</f>
        <v>-13205.050000000003</v>
      </c>
      <c r="J45" s="87"/>
    </row>
    <row r="46" spans="1:11" ht="12.75" customHeight="1">
      <c r="A46" s="50" t="s">
        <v>24</v>
      </c>
      <c r="B46" s="109" t="s">
        <v>1</v>
      </c>
      <c r="C46" s="109" t="s">
        <v>1</v>
      </c>
      <c r="D46" s="109" t="s">
        <v>1</v>
      </c>
      <c r="E46" s="109" t="s">
        <v>1</v>
      </c>
      <c r="F46" s="109" t="s">
        <v>1</v>
      </c>
      <c r="G46" s="109" t="s">
        <v>1</v>
      </c>
      <c r="H46" s="72" t="s">
        <v>1</v>
      </c>
      <c r="J46" s="87"/>
    </row>
    <row r="47" spans="1:11" ht="12.75" customHeight="1">
      <c r="A47" s="50" t="s">
        <v>25</v>
      </c>
      <c r="B47" s="109">
        <v>12432.35</v>
      </c>
      <c r="C47" s="109">
        <v>12432.35</v>
      </c>
      <c r="D47" s="109" t="s">
        <v>1</v>
      </c>
      <c r="E47" s="109" t="s">
        <v>1</v>
      </c>
      <c r="F47" s="109" t="s">
        <v>1</v>
      </c>
      <c r="G47" s="109" t="s">
        <v>1</v>
      </c>
      <c r="H47" s="72">
        <f>-C47</f>
        <v>-12432.35</v>
      </c>
      <c r="J47" s="87"/>
    </row>
    <row r="48" spans="1:11" ht="12.75" hidden="1" customHeight="1">
      <c r="A48" s="50" t="s">
        <v>26</v>
      </c>
      <c r="B48" s="116"/>
      <c r="C48" s="116"/>
      <c r="D48" s="148"/>
      <c r="E48" s="148"/>
      <c r="F48" s="148"/>
      <c r="G48" s="72">
        <f>F48-E48</f>
        <v>0</v>
      </c>
      <c r="H48" s="72">
        <f>D48-C48</f>
        <v>0</v>
      </c>
      <c r="I48" s="2">
        <v>7421</v>
      </c>
      <c r="J48" s="87"/>
    </row>
    <row r="49" spans="1:11" ht="12.75" hidden="1" customHeight="1">
      <c r="A49" s="50" t="s">
        <v>27</v>
      </c>
      <c r="B49" s="116"/>
      <c r="C49" s="116"/>
      <c r="D49" s="148"/>
      <c r="E49" s="148"/>
      <c r="F49" s="148"/>
      <c r="G49" s="72">
        <f>F49-E49</f>
        <v>0</v>
      </c>
      <c r="H49" s="72">
        <f>D49-C49</f>
        <v>0</v>
      </c>
      <c r="J49" s="87"/>
    </row>
    <row r="50" spans="1:11" ht="12.75" customHeight="1">
      <c r="A50" s="8" t="s">
        <v>9</v>
      </c>
      <c r="B50" s="112">
        <f>SUM(B51:B53)</f>
        <v>78756.17</v>
      </c>
      <c r="C50" s="112">
        <v>69871.360000000001</v>
      </c>
      <c r="D50" s="112">
        <v>46168.45</v>
      </c>
      <c r="E50" s="112">
        <v>5703.08</v>
      </c>
      <c r="F50" s="112">
        <v>6717.5</v>
      </c>
      <c r="G50" s="72">
        <f>F50-E50</f>
        <v>1014.4200000000001</v>
      </c>
      <c r="H50" s="72">
        <f>D50-C50</f>
        <v>-23702.910000000003</v>
      </c>
      <c r="J50" s="87"/>
    </row>
    <row r="51" spans="1:11" ht="12.75" customHeight="1">
      <c r="A51" s="50" t="s">
        <v>23</v>
      </c>
      <c r="B51" s="109">
        <v>68172.62</v>
      </c>
      <c r="C51" s="109">
        <v>59287.81</v>
      </c>
      <c r="D51" s="109">
        <v>46168.45</v>
      </c>
      <c r="E51" s="109">
        <v>5703.08</v>
      </c>
      <c r="F51" s="109">
        <v>6717.5</v>
      </c>
      <c r="G51" s="72">
        <f>F51-E51</f>
        <v>1014.4200000000001</v>
      </c>
      <c r="H51" s="72">
        <f>D51-C51</f>
        <v>-13119.36</v>
      </c>
      <c r="J51" s="87"/>
    </row>
    <row r="52" spans="1:11" ht="12.75" customHeight="1">
      <c r="A52" s="50" t="s">
        <v>24</v>
      </c>
      <c r="B52" s="109" t="s">
        <v>1</v>
      </c>
      <c r="C52" s="109" t="s">
        <v>1</v>
      </c>
      <c r="D52" s="109" t="s">
        <v>1</v>
      </c>
      <c r="E52" s="109" t="s">
        <v>1</v>
      </c>
      <c r="F52" s="109" t="s">
        <v>1</v>
      </c>
      <c r="G52" s="109" t="s">
        <v>1</v>
      </c>
      <c r="H52" s="72" t="s">
        <v>1</v>
      </c>
      <c r="J52" s="87"/>
    </row>
    <row r="53" spans="1:11" ht="12.75" customHeight="1">
      <c r="A53" s="50" t="s">
        <v>25</v>
      </c>
      <c r="B53" s="109">
        <v>10583.55</v>
      </c>
      <c r="C53" s="109">
        <v>10583.55</v>
      </c>
      <c r="D53" s="109" t="s">
        <v>1</v>
      </c>
      <c r="E53" s="109" t="s">
        <v>1</v>
      </c>
      <c r="F53" s="109" t="s">
        <v>1</v>
      </c>
      <c r="G53" s="109" t="s">
        <v>1</v>
      </c>
      <c r="H53" s="72">
        <f>-C53</f>
        <v>-10583.55</v>
      </c>
      <c r="J53" s="87"/>
    </row>
    <row r="54" spans="1:11" ht="12.75" hidden="1" customHeight="1">
      <c r="A54" s="50" t="s">
        <v>26</v>
      </c>
      <c r="B54" s="116"/>
      <c r="C54" s="116"/>
      <c r="D54" s="148"/>
      <c r="E54" s="148"/>
      <c r="F54" s="148"/>
      <c r="G54" s="72">
        <f>F54-E54</f>
        <v>0</v>
      </c>
      <c r="H54" s="72">
        <f>D54-C54</f>
        <v>0</v>
      </c>
      <c r="J54" s="87"/>
    </row>
    <row r="55" spans="1:11" ht="12.75" hidden="1" customHeight="1">
      <c r="A55" s="50" t="s">
        <v>27</v>
      </c>
      <c r="B55" s="116"/>
      <c r="C55" s="116"/>
      <c r="D55" s="148"/>
      <c r="E55" s="148"/>
      <c r="F55" s="148"/>
      <c r="G55" s="72">
        <f>F55-E55</f>
        <v>0</v>
      </c>
      <c r="H55" s="72">
        <f>D55-C55</f>
        <v>0</v>
      </c>
      <c r="J55" s="87"/>
    </row>
    <row r="56" spans="1:11" ht="23.25" customHeight="1">
      <c r="A56" s="8" t="s">
        <v>10</v>
      </c>
      <c r="B56" s="112">
        <v>6.35</v>
      </c>
      <c r="C56" s="112">
        <v>5.57</v>
      </c>
      <c r="D56" s="112">
        <v>9.9</v>
      </c>
      <c r="E56" s="112">
        <v>7.9845369805221358</v>
      </c>
      <c r="F56" s="112">
        <v>8.0865409733173816</v>
      </c>
      <c r="G56" s="72">
        <f>F56-E56</f>
        <v>0.10200399279524586</v>
      </c>
      <c r="H56" s="72">
        <f>D56-C56</f>
        <v>4.33</v>
      </c>
      <c r="I56" s="65"/>
      <c r="J56" s="87"/>
    </row>
    <row r="57" spans="1:11" ht="12" customHeight="1">
      <c r="A57" s="50" t="s">
        <v>23</v>
      </c>
      <c r="B57" s="109">
        <v>6.11</v>
      </c>
      <c r="C57" s="109">
        <v>5.26</v>
      </c>
      <c r="D57" s="109">
        <v>9.9</v>
      </c>
      <c r="E57" s="112">
        <v>7.9845369805221358</v>
      </c>
      <c r="F57" s="109">
        <v>8.0865409733173816</v>
      </c>
      <c r="G57" s="72">
        <f>F57-E57</f>
        <v>0.10200399279524586</v>
      </c>
      <c r="H57" s="72">
        <f>D57-C57</f>
        <v>4.6400000000000006</v>
      </c>
      <c r="I57" s="65"/>
      <c r="J57" s="87"/>
    </row>
    <row r="58" spans="1:11" ht="12" customHeight="1">
      <c r="A58" s="50" t="s">
        <v>24</v>
      </c>
      <c r="B58" s="109" t="s">
        <v>1</v>
      </c>
      <c r="C58" s="109" t="s">
        <v>1</v>
      </c>
      <c r="D58" s="109" t="s">
        <v>1</v>
      </c>
      <c r="E58" s="109" t="s">
        <v>1</v>
      </c>
      <c r="F58" s="109" t="s">
        <v>1</v>
      </c>
      <c r="G58" s="109" t="s">
        <v>1</v>
      </c>
      <c r="H58" s="72" t="s">
        <v>1</v>
      </c>
      <c r="I58" s="65"/>
      <c r="J58" s="87"/>
    </row>
    <row r="59" spans="1:11" ht="12" customHeight="1">
      <c r="A59" s="50" t="s">
        <v>25</v>
      </c>
      <c r="B59" s="109">
        <v>4.8099999999999996</v>
      </c>
      <c r="C59" s="109">
        <v>4.8099999999999996</v>
      </c>
      <c r="D59" s="109" t="s">
        <v>1</v>
      </c>
      <c r="E59" s="109" t="s">
        <v>1</v>
      </c>
      <c r="F59" s="109" t="s">
        <v>1</v>
      </c>
      <c r="G59" s="109" t="s">
        <v>1</v>
      </c>
      <c r="H59" s="72">
        <f>-C59</f>
        <v>-4.8099999999999996</v>
      </c>
      <c r="I59" s="65"/>
      <c r="J59" s="87"/>
    </row>
    <row r="60" spans="1:11" ht="12" hidden="1" customHeight="1">
      <c r="A60" s="50" t="s">
        <v>26</v>
      </c>
      <c r="B60" s="84">
        <v>0</v>
      </c>
      <c r="C60" s="84">
        <v>0</v>
      </c>
      <c r="D60" s="109" t="s">
        <v>1</v>
      </c>
      <c r="E60" s="84">
        <v>0</v>
      </c>
      <c r="F60" s="84"/>
      <c r="G60" s="72">
        <f>F60-E60</f>
        <v>0</v>
      </c>
      <c r="H60" s="72">
        <f>G60-F60</f>
        <v>0</v>
      </c>
      <c r="I60" s="87"/>
      <c r="J60" s="65"/>
      <c r="K60" s="87"/>
    </row>
    <row r="61" spans="1:11" ht="12" hidden="1" customHeight="1">
      <c r="A61" s="50" t="s">
        <v>27</v>
      </c>
      <c r="B61" s="84">
        <v>0</v>
      </c>
      <c r="C61" s="84">
        <v>0</v>
      </c>
      <c r="D61" s="109" t="s">
        <v>1</v>
      </c>
      <c r="E61" s="84">
        <v>0</v>
      </c>
      <c r="F61" s="84"/>
      <c r="G61" s="72">
        <f>F61-E61</f>
        <v>0</v>
      </c>
      <c r="H61" s="72">
        <f>G61-F61</f>
        <v>0</v>
      </c>
    </row>
    <row r="62" spans="1:11" ht="13.5" customHeight="1"/>
  </sheetData>
  <phoneticPr fontId="4" type="noConversion"/>
  <pageMargins left="0.74803149606299213" right="0.23622047244094491" top="0.62992125984251968" bottom="0.23622047244094491" header="0.47244094488188981" footer="0.19685039370078741"/>
  <pageSetup paperSize="9" scale="9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O53"/>
  <sheetViews>
    <sheetView zoomScaleNormal="100" workbookViewId="0">
      <selection activeCell="J24" sqref="J24"/>
    </sheetView>
  </sheetViews>
  <sheetFormatPr defaultRowHeight="11.25"/>
  <cols>
    <col min="1" max="1" width="27.28515625" style="2" customWidth="1"/>
    <col min="2" max="2" width="10.7109375" style="2" customWidth="1"/>
    <col min="3" max="4" width="11.140625" style="2" customWidth="1"/>
    <col min="5" max="8" width="10.7109375" style="2" customWidth="1"/>
    <col min="9" max="9" width="9" style="2" customWidth="1"/>
    <col min="10" max="10" width="11.140625" style="2" customWidth="1"/>
    <col min="11" max="16384" width="9.140625" style="2"/>
  </cols>
  <sheetData>
    <row r="1" spans="1:13" ht="15" customHeight="1">
      <c r="A1" s="42" t="s">
        <v>79</v>
      </c>
      <c r="B1" s="1"/>
      <c r="J1"/>
    </row>
    <row r="2" spans="1:13" s="6" customFormat="1" ht="12.75" customHeight="1">
      <c r="A2" s="5" t="s">
        <v>0</v>
      </c>
      <c r="B2" s="5"/>
      <c r="C2" s="7"/>
      <c r="D2" s="7"/>
      <c r="E2" s="7"/>
      <c r="F2" s="7"/>
      <c r="G2" s="7"/>
    </row>
    <row r="3" spans="1:13" ht="26.25" customHeight="1">
      <c r="A3" s="56"/>
      <c r="B3" s="54" t="s">
        <v>80</v>
      </c>
      <c r="C3" s="54" t="s">
        <v>89</v>
      </c>
      <c r="D3" s="54" t="s">
        <v>90</v>
      </c>
      <c r="E3" s="54">
        <v>42217</v>
      </c>
      <c r="F3" s="54">
        <v>42248</v>
      </c>
      <c r="G3" s="57" t="s">
        <v>2</v>
      </c>
      <c r="H3" s="57" t="s">
        <v>3</v>
      </c>
    </row>
    <row r="4" spans="1:13" ht="12.75" customHeight="1">
      <c r="A4" s="63" t="s">
        <v>46</v>
      </c>
      <c r="B4" s="112">
        <f>SUM(B5:B7)</f>
        <v>5375.5</v>
      </c>
      <c r="C4" s="112">
        <v>4082.5</v>
      </c>
      <c r="D4" s="112">
        <v>4628.3999999999996</v>
      </c>
      <c r="E4" s="112">
        <v>481</v>
      </c>
      <c r="F4" s="112">
        <v>412</v>
      </c>
      <c r="G4" s="72">
        <f>F4-E4</f>
        <v>-69</v>
      </c>
      <c r="H4" s="72">
        <f>+D4-C4</f>
        <v>545.89999999999964</v>
      </c>
      <c r="K4" s="88"/>
      <c r="L4" s="88"/>
      <c r="M4" s="88"/>
    </row>
    <row r="5" spans="1:13" ht="12.75" customHeight="1">
      <c r="A5" s="64" t="s">
        <v>5</v>
      </c>
      <c r="B5" s="109">
        <v>233</v>
      </c>
      <c r="C5" s="109">
        <v>143</v>
      </c>
      <c r="D5" s="109">
        <v>213</v>
      </c>
      <c r="E5" s="109">
        <v>26</v>
      </c>
      <c r="F5" s="109">
        <v>22</v>
      </c>
      <c r="G5" s="72">
        <f>F5-E5</f>
        <v>-4</v>
      </c>
      <c r="H5" s="72">
        <f t="shared" ref="H5:H25" si="0">+D5-C5</f>
        <v>70</v>
      </c>
      <c r="K5" s="88"/>
      <c r="L5" s="88"/>
      <c r="M5" s="88"/>
    </row>
    <row r="6" spans="1:13" ht="12.75" customHeight="1">
      <c r="A6" s="64" t="s">
        <v>28</v>
      </c>
      <c r="B6" s="109">
        <v>1332</v>
      </c>
      <c r="C6" s="109">
        <v>1030</v>
      </c>
      <c r="D6" s="109">
        <v>1018</v>
      </c>
      <c r="E6" s="109">
        <v>110</v>
      </c>
      <c r="F6" s="109">
        <v>110</v>
      </c>
      <c r="G6" s="72">
        <f>F6-E6</f>
        <v>0</v>
      </c>
      <c r="H6" s="72">
        <f t="shared" si="0"/>
        <v>-12</v>
      </c>
      <c r="K6" s="88"/>
      <c r="L6" s="88"/>
      <c r="M6" s="88"/>
    </row>
    <row r="7" spans="1:13" ht="12.75" customHeight="1">
      <c r="A7" s="64" t="s">
        <v>6</v>
      </c>
      <c r="B7" s="109">
        <v>3810.5</v>
      </c>
      <c r="C7" s="109">
        <v>2909.5</v>
      </c>
      <c r="D7" s="109">
        <v>3397.4</v>
      </c>
      <c r="E7" s="109">
        <v>345</v>
      </c>
      <c r="F7" s="109">
        <v>280</v>
      </c>
      <c r="G7" s="72">
        <f>F7-E7</f>
        <v>-65</v>
      </c>
      <c r="H7" s="72">
        <f t="shared" si="0"/>
        <v>487.90000000000009</v>
      </c>
      <c r="K7" s="88"/>
      <c r="L7" s="88"/>
      <c r="M7" s="88"/>
    </row>
    <row r="8" spans="1:13" ht="13.5" hidden="1" customHeight="1">
      <c r="A8" s="64" t="s">
        <v>29</v>
      </c>
      <c r="B8" s="109"/>
      <c r="C8" s="109"/>
      <c r="D8" s="109"/>
      <c r="E8" s="109"/>
      <c r="F8" s="109"/>
      <c r="G8" s="72">
        <f t="shared" ref="G8:G15" si="1">F8-E8</f>
        <v>0</v>
      </c>
      <c r="H8" s="72">
        <f t="shared" si="0"/>
        <v>0</v>
      </c>
      <c r="K8" s="88"/>
      <c r="L8" s="88"/>
      <c r="M8" s="88"/>
    </row>
    <row r="9" spans="1:13" ht="12.75" hidden="1" customHeight="1">
      <c r="A9" s="64" t="s">
        <v>30</v>
      </c>
      <c r="B9" s="109"/>
      <c r="C9" s="109"/>
      <c r="D9" s="109"/>
      <c r="E9" s="109"/>
      <c r="F9" s="109"/>
      <c r="G9" s="72">
        <f t="shared" si="1"/>
        <v>0</v>
      </c>
      <c r="H9" s="72">
        <f t="shared" si="0"/>
        <v>0</v>
      </c>
      <c r="K9" s="88"/>
      <c r="L9" s="88"/>
      <c r="M9" s="88"/>
    </row>
    <row r="10" spans="1:13" ht="12.75" customHeight="1">
      <c r="A10" s="63" t="s">
        <v>48</v>
      </c>
      <c r="B10" s="112">
        <f>SUM(B11:B13)</f>
        <v>7739.4349999999995</v>
      </c>
      <c r="C10" s="112">
        <v>5153.6049999999996</v>
      </c>
      <c r="D10" s="112">
        <v>4066.8539999999998</v>
      </c>
      <c r="E10" s="112">
        <v>328.15</v>
      </c>
      <c r="F10" s="112">
        <v>275.85000000000002</v>
      </c>
      <c r="G10" s="72">
        <f>F10-E10</f>
        <v>-52.299999999999955</v>
      </c>
      <c r="H10" s="72">
        <f t="shared" si="0"/>
        <v>-1086.7509999999997</v>
      </c>
      <c r="J10" s="12"/>
      <c r="K10" s="88"/>
      <c r="L10" s="88"/>
      <c r="M10" s="88"/>
    </row>
    <row r="11" spans="1:13" ht="12.75" customHeight="1">
      <c r="A11" s="64" t="s">
        <v>5</v>
      </c>
      <c r="B11" s="109">
        <v>56.27</v>
      </c>
      <c r="C11" s="109">
        <v>52.57</v>
      </c>
      <c r="D11" s="109">
        <v>25.55</v>
      </c>
      <c r="E11" s="109" t="s">
        <v>1</v>
      </c>
      <c r="F11" s="109" t="s">
        <v>1</v>
      </c>
      <c r="G11" s="109" t="str">
        <f>F11</f>
        <v>-</v>
      </c>
      <c r="H11" s="72">
        <f>+D11-C11</f>
        <v>-27.02</v>
      </c>
      <c r="J11" s="12"/>
      <c r="K11" s="88"/>
      <c r="L11" s="88"/>
      <c r="M11" s="88"/>
    </row>
    <row r="12" spans="1:13" ht="12.75" customHeight="1">
      <c r="A12" s="64" t="s">
        <v>28</v>
      </c>
      <c r="B12" s="109">
        <v>1522.7049999999999</v>
      </c>
      <c r="C12" s="109">
        <v>1044.675</v>
      </c>
      <c r="D12" s="109">
        <v>899.34</v>
      </c>
      <c r="E12" s="109">
        <v>101.2</v>
      </c>
      <c r="F12" s="109">
        <v>91.6</v>
      </c>
      <c r="G12" s="72">
        <f>F12-E12</f>
        <v>-9.6000000000000085</v>
      </c>
      <c r="H12" s="72">
        <f t="shared" si="0"/>
        <v>-145.33499999999992</v>
      </c>
      <c r="K12" s="88"/>
      <c r="L12" s="88"/>
      <c r="M12" s="88"/>
    </row>
    <row r="13" spans="1:13" ht="12.75" customHeight="1">
      <c r="A13" s="121" t="s">
        <v>6</v>
      </c>
      <c r="B13" s="109">
        <v>6160.46</v>
      </c>
      <c r="C13" s="109">
        <v>4056.36</v>
      </c>
      <c r="D13" s="109">
        <v>3141.9639999999999</v>
      </c>
      <c r="E13" s="109">
        <v>227.4</v>
      </c>
      <c r="F13" s="109">
        <v>184.25</v>
      </c>
      <c r="G13" s="72">
        <f>F13-E13</f>
        <v>-43.150000000000006</v>
      </c>
      <c r="H13" s="72">
        <f t="shared" si="0"/>
        <v>-914.39600000000019</v>
      </c>
      <c r="K13" s="88"/>
      <c r="L13" s="88"/>
      <c r="M13" s="88"/>
    </row>
    <row r="14" spans="1:13" ht="12.75" hidden="1" customHeight="1">
      <c r="A14" s="121" t="s">
        <v>29</v>
      </c>
      <c r="B14" s="109"/>
      <c r="C14" s="109"/>
      <c r="D14" s="109"/>
      <c r="E14" s="109"/>
      <c r="F14" s="109"/>
      <c r="G14" s="72">
        <f t="shared" si="1"/>
        <v>0</v>
      </c>
      <c r="H14" s="72">
        <f t="shared" si="0"/>
        <v>0</v>
      </c>
      <c r="K14" s="88"/>
      <c r="L14" s="88"/>
      <c r="M14" s="88"/>
    </row>
    <row r="15" spans="1:13" ht="12.75" hidden="1" customHeight="1">
      <c r="A15" s="121" t="s">
        <v>30</v>
      </c>
      <c r="B15" s="109"/>
      <c r="C15" s="109"/>
      <c r="D15" s="109"/>
      <c r="E15" s="109"/>
      <c r="F15" s="109"/>
      <c r="G15" s="72">
        <f t="shared" si="1"/>
        <v>0</v>
      </c>
      <c r="H15" s="72">
        <f t="shared" si="0"/>
        <v>0</v>
      </c>
      <c r="K15" s="88"/>
      <c r="L15" s="88"/>
      <c r="M15" s="88"/>
    </row>
    <row r="16" spans="1:13" ht="12.75" customHeight="1">
      <c r="A16" s="110" t="s">
        <v>49</v>
      </c>
      <c r="B16" s="112">
        <f>SUM(B17:B19)</f>
        <v>3419.86</v>
      </c>
      <c r="C16" s="112">
        <v>2284.61</v>
      </c>
      <c r="D16" s="112">
        <v>3048.71</v>
      </c>
      <c r="E16" s="112">
        <v>279</v>
      </c>
      <c r="F16" s="112">
        <v>208.75</v>
      </c>
      <c r="G16" s="72">
        <f>F16-E16</f>
        <v>-70.25</v>
      </c>
      <c r="H16" s="72">
        <f t="shared" si="0"/>
        <v>764.09999999999991</v>
      </c>
      <c r="K16" s="88"/>
      <c r="L16" s="88"/>
      <c r="M16" s="88"/>
    </row>
    <row r="17" spans="1:15" ht="12.75" customHeight="1">
      <c r="A17" s="64" t="s">
        <v>5</v>
      </c>
      <c r="B17" s="109">
        <v>15</v>
      </c>
      <c r="C17" s="109">
        <v>15</v>
      </c>
      <c r="D17" s="109">
        <v>4</v>
      </c>
      <c r="E17" s="109" t="s">
        <v>1</v>
      </c>
      <c r="F17" s="109" t="s">
        <v>1</v>
      </c>
      <c r="G17" s="72" t="str">
        <f>E17</f>
        <v>-</v>
      </c>
      <c r="H17" s="72">
        <f>+D17-C17</f>
        <v>-11</v>
      </c>
      <c r="K17" s="88"/>
      <c r="L17" s="88"/>
      <c r="M17" s="88"/>
    </row>
    <row r="18" spans="1:15" ht="12.75" customHeight="1">
      <c r="A18" s="64" t="s">
        <v>28</v>
      </c>
      <c r="B18" s="109">
        <v>615.46</v>
      </c>
      <c r="C18" s="109">
        <v>440.46</v>
      </c>
      <c r="D18" s="109">
        <v>594.04999999999995</v>
      </c>
      <c r="E18" s="109">
        <v>55</v>
      </c>
      <c r="F18" s="109">
        <v>68.75</v>
      </c>
      <c r="G18" s="72">
        <f>F18-E18</f>
        <v>13.75</v>
      </c>
      <c r="H18" s="72">
        <f t="shared" si="0"/>
        <v>153.58999999999997</v>
      </c>
      <c r="I18" s="118"/>
      <c r="K18" s="88"/>
      <c r="L18" s="88"/>
      <c r="M18" s="88"/>
    </row>
    <row r="19" spans="1:15" ht="12.75" customHeight="1">
      <c r="A19" s="121" t="s">
        <v>6</v>
      </c>
      <c r="B19" s="109">
        <v>2789.4</v>
      </c>
      <c r="C19" s="109">
        <v>1829.15</v>
      </c>
      <c r="D19" s="109">
        <v>2450.66</v>
      </c>
      <c r="E19" s="109">
        <v>224</v>
      </c>
      <c r="F19" s="109">
        <v>140</v>
      </c>
      <c r="G19" s="72">
        <f t="shared" ref="G19:G25" si="2">F19-E19</f>
        <v>-84</v>
      </c>
      <c r="H19" s="72">
        <f t="shared" si="0"/>
        <v>621.50999999999976</v>
      </c>
      <c r="K19" s="88"/>
      <c r="L19" s="88"/>
      <c r="M19" s="88"/>
    </row>
    <row r="20" spans="1:15" ht="12.75" hidden="1" customHeight="1">
      <c r="A20" s="121" t="s">
        <v>29</v>
      </c>
      <c r="B20" s="109"/>
      <c r="C20" s="109"/>
      <c r="D20" s="109"/>
      <c r="E20" s="109"/>
      <c r="F20" s="109"/>
      <c r="G20" s="72">
        <f t="shared" si="2"/>
        <v>0</v>
      </c>
      <c r="H20" s="72">
        <f t="shared" si="0"/>
        <v>0</v>
      </c>
      <c r="K20" s="88"/>
      <c r="L20" s="88"/>
      <c r="M20" s="88"/>
    </row>
    <row r="21" spans="1:15" ht="12.75" hidden="1" customHeight="1">
      <c r="A21" s="121" t="s">
        <v>30</v>
      </c>
      <c r="B21" s="109"/>
      <c r="C21" s="109"/>
      <c r="D21" s="109"/>
      <c r="E21" s="109"/>
      <c r="F21" s="109"/>
      <c r="G21" s="72">
        <f t="shared" si="2"/>
        <v>0</v>
      </c>
      <c r="H21" s="72">
        <f t="shared" si="0"/>
        <v>0</v>
      </c>
      <c r="K21" s="88"/>
      <c r="L21" s="88"/>
      <c r="M21" s="88"/>
    </row>
    <row r="22" spans="1:15" ht="12.75" customHeight="1">
      <c r="A22" s="110" t="s">
        <v>47</v>
      </c>
      <c r="B22" s="112">
        <v>9.4600000000000009</v>
      </c>
      <c r="C22" s="112">
        <v>8.92</v>
      </c>
      <c r="D22" s="112">
        <v>12.62</v>
      </c>
      <c r="E22" s="112">
        <v>12.867096774193548</v>
      </c>
      <c r="F22" s="112">
        <v>12.87748502994012</v>
      </c>
      <c r="G22" s="72">
        <f>F22-E22</f>
        <v>1.0388255746571318E-2</v>
      </c>
      <c r="H22" s="72">
        <f t="shared" si="0"/>
        <v>3.6999999999999993</v>
      </c>
      <c r="J22" s="65"/>
      <c r="K22" s="88"/>
      <c r="L22" s="88"/>
      <c r="M22" s="88"/>
    </row>
    <row r="23" spans="1:15" ht="12.75" customHeight="1">
      <c r="A23" s="64" t="s">
        <v>5</v>
      </c>
      <c r="B23" s="109">
        <v>5.17</v>
      </c>
      <c r="C23" s="109">
        <v>5.17</v>
      </c>
      <c r="D23" s="109">
        <v>4.63</v>
      </c>
      <c r="E23" s="109" t="s">
        <v>1</v>
      </c>
      <c r="F23" s="109" t="s">
        <v>1</v>
      </c>
      <c r="G23" s="109" t="s">
        <v>1</v>
      </c>
      <c r="H23" s="72">
        <f>+D23-C23</f>
        <v>-0.54</v>
      </c>
      <c r="J23" s="65"/>
      <c r="K23" s="88"/>
      <c r="L23" s="88"/>
      <c r="M23" s="88"/>
    </row>
    <row r="24" spans="1:15" ht="12.75" customHeight="1">
      <c r="A24" s="64" t="s">
        <v>28</v>
      </c>
      <c r="B24" s="109">
        <v>8.77</v>
      </c>
      <c r="C24" s="109">
        <v>8.2200000000000006</v>
      </c>
      <c r="D24" s="109">
        <v>11.83</v>
      </c>
      <c r="E24" s="109">
        <v>12</v>
      </c>
      <c r="F24" s="109">
        <v>12.18</v>
      </c>
      <c r="G24" s="72">
        <f>F24-E24</f>
        <v>0.17999999999999972</v>
      </c>
      <c r="H24" s="72">
        <f t="shared" si="0"/>
        <v>3.6099999999999994</v>
      </c>
      <c r="J24" s="65"/>
      <c r="K24" s="88"/>
      <c r="L24" s="88"/>
      <c r="M24" s="88"/>
    </row>
    <row r="25" spans="1:15" ht="12.75" customHeight="1">
      <c r="A25" s="64" t="s">
        <v>6</v>
      </c>
      <c r="B25" s="109">
        <v>9.74</v>
      </c>
      <c r="C25" s="109">
        <v>9.25</v>
      </c>
      <c r="D25" s="109">
        <v>12.82</v>
      </c>
      <c r="E25" s="109">
        <v>13.08</v>
      </c>
      <c r="F25" s="109">
        <v>13.22</v>
      </c>
      <c r="G25" s="72">
        <f t="shared" si="2"/>
        <v>0.14000000000000057</v>
      </c>
      <c r="H25" s="72">
        <f t="shared" si="0"/>
        <v>3.5700000000000003</v>
      </c>
      <c r="J25" s="65"/>
      <c r="K25" s="88"/>
      <c r="L25" s="88"/>
      <c r="M25" s="88"/>
    </row>
    <row r="26" spans="1:15" ht="12.75" hidden="1" customHeight="1">
      <c r="A26" s="64" t="s">
        <v>29</v>
      </c>
      <c r="B26" s="85">
        <v>0</v>
      </c>
      <c r="C26" s="83">
        <v>0</v>
      </c>
      <c r="D26" s="85">
        <v>0</v>
      </c>
      <c r="E26" s="85"/>
      <c r="F26" s="85"/>
      <c r="G26" s="72">
        <f>F26-E26</f>
        <v>0</v>
      </c>
      <c r="H26" s="72">
        <f>+D26-C26</f>
        <v>0</v>
      </c>
      <c r="I26"/>
      <c r="K26" s="2" t="b">
        <f>B26=C26</f>
        <v>1</v>
      </c>
      <c r="M26" s="88"/>
      <c r="N26" s="88"/>
      <c r="O26" s="88"/>
    </row>
    <row r="27" spans="1:15" ht="12.75" hidden="1" customHeight="1">
      <c r="A27" s="64" t="s">
        <v>30</v>
      </c>
      <c r="B27" s="85">
        <v>0</v>
      </c>
      <c r="C27" s="83">
        <v>0</v>
      </c>
      <c r="D27" s="85">
        <v>0</v>
      </c>
      <c r="E27" s="85"/>
      <c r="F27" s="85"/>
      <c r="G27" s="72">
        <f>F27-E27</f>
        <v>0</v>
      </c>
      <c r="H27" s="72">
        <f>+D27-C27</f>
        <v>0</v>
      </c>
      <c r="I27"/>
      <c r="K27" s="2" t="b">
        <f>B27=C27</f>
        <v>1</v>
      </c>
      <c r="M27" s="88"/>
      <c r="N27" s="88"/>
      <c r="O27" s="88"/>
    </row>
    <row r="28" spans="1:15" ht="15" customHeight="1">
      <c r="C28" s="9"/>
    </row>
    <row r="29" spans="1:15" ht="15" customHeight="1">
      <c r="A29" s="42"/>
      <c r="B29" s="1"/>
      <c r="J29"/>
    </row>
    <row r="30" spans="1:15" s="6" customFormat="1" ht="12.75" customHeight="1">
      <c r="A30" s="150" t="s">
        <v>84</v>
      </c>
      <c r="B30" s="151"/>
      <c r="C30" s="152"/>
      <c r="D30" s="152"/>
      <c r="E30" s="152"/>
      <c r="F30" s="152"/>
      <c r="G30" s="152"/>
      <c r="H30" s="152"/>
      <c r="K30" s="127"/>
    </row>
    <row r="31" spans="1:15" ht="12.75" customHeight="1">
      <c r="A31" s="153" t="s">
        <v>0</v>
      </c>
      <c r="B31" s="153"/>
      <c r="C31" s="154"/>
      <c r="D31" s="154"/>
      <c r="E31" s="154"/>
      <c r="F31" s="154"/>
      <c r="G31" s="154"/>
      <c r="H31" s="155"/>
      <c r="I31" s="112"/>
      <c r="J31" s="109"/>
      <c r="K31" s="31"/>
      <c r="L31" s="135"/>
    </row>
    <row r="32" spans="1:15" ht="26.25" customHeight="1">
      <c r="A32" s="56"/>
      <c r="B32" s="54" t="s">
        <v>80</v>
      </c>
      <c r="C32" s="54" t="s">
        <v>89</v>
      </c>
      <c r="D32" s="54" t="s">
        <v>90</v>
      </c>
      <c r="E32" s="54">
        <v>42217</v>
      </c>
      <c r="F32" s="54">
        <v>42248</v>
      </c>
      <c r="G32" s="57" t="s">
        <v>2</v>
      </c>
      <c r="H32" s="57" t="s">
        <v>3</v>
      </c>
    </row>
    <row r="33" spans="1:12" ht="12.75" customHeight="1">
      <c r="A33" s="156" t="s">
        <v>46</v>
      </c>
      <c r="B33" s="157">
        <f>B34+B35+B36</f>
        <v>4004.7</v>
      </c>
      <c r="C33" s="157">
        <f>C34+C36</f>
        <v>3341.7</v>
      </c>
      <c r="D33" s="157">
        <f>D34+D35+D36</f>
        <v>4651.8</v>
      </c>
      <c r="E33" s="157">
        <v>715</v>
      </c>
      <c r="F33" s="157">
        <f>F34+F35</f>
        <v>880</v>
      </c>
      <c r="G33" s="158">
        <f>+F33-E33</f>
        <v>165</v>
      </c>
      <c r="H33" s="158">
        <f>+D33-C33</f>
        <v>1310.1000000000004</v>
      </c>
      <c r="I33" s="109"/>
      <c r="J33" s="109"/>
      <c r="K33" s="105"/>
      <c r="L33" s="135"/>
    </row>
    <row r="34" spans="1:12" ht="12.75" customHeight="1">
      <c r="A34" s="159" t="s">
        <v>81</v>
      </c>
      <c r="B34" s="160">
        <v>3454.7</v>
      </c>
      <c r="C34" s="2">
        <v>2991.7</v>
      </c>
      <c r="D34" s="160">
        <v>3026.8</v>
      </c>
      <c r="E34" s="160" t="s">
        <v>1</v>
      </c>
      <c r="F34" s="160">
        <v>500</v>
      </c>
      <c r="G34" s="158">
        <f>F34</f>
        <v>500</v>
      </c>
      <c r="H34" s="158">
        <f>+D34-C34</f>
        <v>35.100000000000364</v>
      </c>
      <c r="I34" s="109"/>
      <c r="J34" s="73"/>
      <c r="K34" s="135"/>
      <c r="L34" s="135"/>
    </row>
    <row r="35" spans="1:12" ht="12.75" customHeight="1">
      <c r="A35" s="159" t="s">
        <v>82</v>
      </c>
      <c r="B35" s="160">
        <v>100</v>
      </c>
      <c r="C35" s="160" t="s">
        <v>1</v>
      </c>
      <c r="D35" s="160">
        <v>910</v>
      </c>
      <c r="E35" s="160" t="s">
        <v>1</v>
      </c>
      <c r="F35" s="160">
        <v>380</v>
      </c>
      <c r="G35" s="158">
        <f>F35</f>
        <v>380</v>
      </c>
      <c r="H35" s="158">
        <f>+D35</f>
        <v>910</v>
      </c>
      <c r="I35" s="109"/>
      <c r="J35" s="73"/>
      <c r="K35" s="135"/>
      <c r="L35" s="135"/>
    </row>
    <row r="36" spans="1:12" ht="12.75" customHeight="1">
      <c r="A36" s="159" t="s">
        <v>83</v>
      </c>
      <c r="B36" s="160">
        <v>450</v>
      </c>
      <c r="C36" s="160">
        <v>350</v>
      </c>
      <c r="D36" s="160">
        <v>715</v>
      </c>
      <c r="E36" s="160">
        <v>715</v>
      </c>
      <c r="F36" s="160" t="s">
        <v>1</v>
      </c>
      <c r="G36" s="158">
        <f>-E36</f>
        <v>-715</v>
      </c>
      <c r="H36" s="158">
        <f>+D36-C36</f>
        <v>365</v>
      </c>
      <c r="I36" s="73"/>
      <c r="J36" s="73"/>
      <c r="K36" s="135"/>
      <c r="L36" s="135"/>
    </row>
    <row r="37" spans="1:12" ht="12.75" customHeight="1">
      <c r="A37" s="159"/>
      <c r="B37" s="160"/>
      <c r="C37" s="160"/>
      <c r="D37" s="160"/>
      <c r="E37" s="160"/>
      <c r="F37" s="160"/>
      <c r="G37" s="158"/>
      <c r="H37" s="158"/>
      <c r="I37" s="73"/>
      <c r="J37" s="73"/>
      <c r="K37" s="135"/>
      <c r="L37" s="135"/>
    </row>
    <row r="38" spans="1:12" ht="12.75" customHeight="1">
      <c r="A38" s="156" t="s">
        <v>48</v>
      </c>
      <c r="B38" s="157">
        <f>B39+B40+B41</f>
        <v>7646.3</v>
      </c>
      <c r="C38" s="157">
        <f>C39+C41</f>
        <v>6158.85</v>
      </c>
      <c r="D38" s="157">
        <f>D39+D40+D41</f>
        <v>4821.7265000000007</v>
      </c>
      <c r="E38" s="157">
        <v>1396.1765</v>
      </c>
      <c r="F38" s="157">
        <f>F39+F40</f>
        <v>452.5</v>
      </c>
      <c r="G38" s="158">
        <f>+F38-E38</f>
        <v>-943.67650000000003</v>
      </c>
      <c r="H38" s="158">
        <f>+D38-C38</f>
        <v>-1337.1234999999997</v>
      </c>
      <c r="I38" s="73"/>
      <c r="J38" s="73"/>
      <c r="K38" s="135"/>
      <c r="L38" s="135"/>
    </row>
    <row r="39" spans="1:12" ht="12.75" customHeight="1">
      <c r="A39" s="159" t="s">
        <v>81</v>
      </c>
      <c r="B39" s="160">
        <v>6906.8</v>
      </c>
      <c r="C39" s="160">
        <v>5798.85</v>
      </c>
      <c r="D39" s="160">
        <v>2558.4</v>
      </c>
      <c r="E39" s="166" t="s">
        <v>1</v>
      </c>
      <c r="F39" s="166">
        <v>370.5</v>
      </c>
      <c r="G39" s="158">
        <f>F39</f>
        <v>370.5</v>
      </c>
      <c r="H39" s="158">
        <f>+D39-C39</f>
        <v>-3240.4500000000003</v>
      </c>
      <c r="I39" s="73"/>
      <c r="J39" s="115"/>
      <c r="K39" s="135"/>
      <c r="L39" s="135"/>
    </row>
    <row r="40" spans="1:12" ht="12.75" customHeight="1">
      <c r="A40" s="159" t="s">
        <v>82</v>
      </c>
      <c r="B40" s="160">
        <v>180.5</v>
      </c>
      <c r="C40" s="160" t="s">
        <v>1</v>
      </c>
      <c r="D40" s="160">
        <v>867.15</v>
      </c>
      <c r="E40" s="166" t="s">
        <v>1</v>
      </c>
      <c r="F40" s="166">
        <v>82</v>
      </c>
      <c r="G40" s="158">
        <f>F40</f>
        <v>82</v>
      </c>
      <c r="H40" s="158">
        <f>+D40</f>
        <v>867.15</v>
      </c>
      <c r="I40" s="73"/>
      <c r="J40" s="109"/>
      <c r="K40" s="135"/>
      <c r="L40" s="135"/>
    </row>
    <row r="41" spans="1:12" ht="12.75" customHeight="1">
      <c r="A41" s="159" t="s">
        <v>83</v>
      </c>
      <c r="B41" s="160">
        <v>559</v>
      </c>
      <c r="C41" s="160">
        <v>360</v>
      </c>
      <c r="D41" s="160">
        <v>1396.1765</v>
      </c>
      <c r="E41" s="160">
        <v>1396.1765</v>
      </c>
      <c r="F41" s="160" t="s">
        <v>1</v>
      </c>
      <c r="G41" s="158" t="str">
        <f>F41</f>
        <v>-</v>
      </c>
      <c r="H41" s="158">
        <f>+D41-C41</f>
        <v>1036.1765</v>
      </c>
      <c r="I41" s="115"/>
      <c r="J41" s="109"/>
      <c r="K41" s="135"/>
      <c r="L41" s="135"/>
    </row>
    <row r="42" spans="1:12" ht="12.75" customHeight="1">
      <c r="A42" s="161"/>
      <c r="B42" s="160"/>
      <c r="C42" s="160"/>
      <c r="D42" s="160"/>
      <c r="E42" s="160"/>
      <c r="F42" s="160"/>
      <c r="G42" s="158"/>
      <c r="H42" s="158"/>
      <c r="I42" s="109"/>
      <c r="J42" s="109"/>
      <c r="K42" s="135"/>
      <c r="L42" s="135"/>
    </row>
    <row r="43" spans="1:12" ht="12.75" customHeight="1">
      <c r="A43" s="162" t="s">
        <v>49</v>
      </c>
      <c r="B43" s="157">
        <f>B44+B45+B46</f>
        <v>4793.8</v>
      </c>
      <c r="C43" s="157">
        <f>C44+C46</f>
        <v>4177.5</v>
      </c>
      <c r="D43" s="157">
        <f>D44+D45+D46</f>
        <v>3503.8</v>
      </c>
      <c r="E43" s="157">
        <v>1035</v>
      </c>
      <c r="F43" s="157">
        <f>F44+F45</f>
        <v>452.5</v>
      </c>
      <c r="G43" s="158">
        <f>+F43-E43</f>
        <v>-582.5</v>
      </c>
      <c r="H43" s="158">
        <f>+D43-C43</f>
        <v>-673.69999999999982</v>
      </c>
      <c r="I43" s="109"/>
      <c r="J43" s="109"/>
      <c r="K43" s="135"/>
      <c r="L43" s="135"/>
    </row>
    <row r="44" spans="1:12" ht="12.75" customHeight="1">
      <c r="A44" s="159" t="s">
        <v>81</v>
      </c>
      <c r="B44" s="160">
        <v>4333.8</v>
      </c>
      <c r="C44" s="160">
        <v>3827.5</v>
      </c>
      <c r="D44" s="160">
        <v>2126.3000000000002</v>
      </c>
      <c r="E44" s="160" t="s">
        <v>1</v>
      </c>
      <c r="F44" s="160">
        <v>370.5</v>
      </c>
      <c r="G44" s="158">
        <f>F44</f>
        <v>370.5</v>
      </c>
      <c r="H44" s="158">
        <f>+D44-C44</f>
        <v>-1701.1999999999998</v>
      </c>
      <c r="I44" s="109"/>
      <c r="J44" s="109"/>
      <c r="K44" s="135"/>
      <c r="L44" s="135"/>
    </row>
    <row r="45" spans="1:12" ht="12.75" customHeight="1">
      <c r="A45" s="159" t="s">
        <v>82</v>
      </c>
      <c r="B45" s="160">
        <v>50</v>
      </c>
      <c r="C45" s="160" t="s">
        <v>1</v>
      </c>
      <c r="D45" s="160">
        <v>342.5</v>
      </c>
      <c r="E45" s="160" t="s">
        <v>1</v>
      </c>
      <c r="F45" s="160">
        <v>82</v>
      </c>
      <c r="G45" s="158">
        <f>F45</f>
        <v>82</v>
      </c>
      <c r="H45" s="158">
        <f>+D45</f>
        <v>342.5</v>
      </c>
      <c r="I45" s="109"/>
      <c r="J45" s="109"/>
      <c r="K45" s="135"/>
      <c r="L45" s="135"/>
    </row>
    <row r="46" spans="1:12" ht="12.75" customHeight="1">
      <c r="A46" s="159" t="s">
        <v>83</v>
      </c>
      <c r="B46" s="160">
        <v>410</v>
      </c>
      <c r="C46" s="160">
        <v>350</v>
      </c>
      <c r="D46" s="160">
        <v>1035</v>
      </c>
      <c r="E46" s="160">
        <v>1035</v>
      </c>
      <c r="F46" s="160"/>
      <c r="G46" s="158">
        <f>-E46</f>
        <v>-1035</v>
      </c>
      <c r="H46" s="158">
        <f>+D46-C46</f>
        <v>685</v>
      </c>
      <c r="I46" s="109"/>
      <c r="J46" s="109"/>
      <c r="K46" s="135"/>
      <c r="L46" s="135"/>
    </row>
    <row r="47" spans="1:12" ht="12.75" customHeight="1">
      <c r="A47" s="161"/>
      <c r="B47" s="160"/>
      <c r="C47" s="160"/>
      <c r="D47" s="160"/>
      <c r="E47" s="160"/>
      <c r="F47" s="160"/>
      <c r="G47" s="158"/>
      <c r="H47" s="158"/>
      <c r="I47" s="109"/>
      <c r="J47" s="109"/>
      <c r="K47" s="135"/>
      <c r="L47" s="135"/>
    </row>
    <row r="48" spans="1:12" ht="12.75" customHeight="1">
      <c r="A48" s="162" t="s">
        <v>47</v>
      </c>
      <c r="B48" s="157">
        <v>14.41</v>
      </c>
      <c r="C48" s="157">
        <v>14.34</v>
      </c>
      <c r="D48" s="157">
        <v>15.74</v>
      </c>
      <c r="E48" s="157">
        <v>17.809999999999999</v>
      </c>
      <c r="F48" s="157">
        <v>15.93</v>
      </c>
      <c r="G48" s="158">
        <f>+F48-E48</f>
        <v>-1.879999999999999</v>
      </c>
      <c r="H48" s="158">
        <f>+D48-C48</f>
        <v>1.4000000000000004</v>
      </c>
      <c r="I48" s="109"/>
      <c r="J48" s="109"/>
      <c r="K48" s="135"/>
      <c r="L48" s="135"/>
    </row>
    <row r="49" spans="1:12" ht="12.75" customHeight="1">
      <c r="A49" s="159" t="s">
        <v>81</v>
      </c>
      <c r="B49" s="160">
        <v>13.91</v>
      </c>
      <c r="C49" s="160">
        <v>13.73</v>
      </c>
      <c r="D49" s="160">
        <v>15.43</v>
      </c>
      <c r="E49" s="160" t="s">
        <v>1</v>
      </c>
      <c r="F49" s="160">
        <v>15.87</v>
      </c>
      <c r="G49" s="158">
        <f>F49</f>
        <v>15.87</v>
      </c>
      <c r="H49" s="158">
        <f>+D49-C49</f>
        <v>1.6999999999999993</v>
      </c>
      <c r="I49" s="109"/>
      <c r="J49" s="115"/>
      <c r="K49" s="135"/>
      <c r="L49" s="135"/>
    </row>
    <row r="50" spans="1:12" ht="12.75" customHeight="1">
      <c r="A50" s="159" t="s">
        <v>82</v>
      </c>
      <c r="B50" s="160">
        <v>16.350000000000001</v>
      </c>
      <c r="C50" s="160" t="s">
        <v>1</v>
      </c>
      <c r="D50" s="160">
        <v>16.46</v>
      </c>
      <c r="E50" s="160" t="s">
        <v>1</v>
      </c>
      <c r="F50" s="160">
        <v>16.2</v>
      </c>
      <c r="G50" s="158">
        <f>F50</f>
        <v>16.2</v>
      </c>
      <c r="H50" s="158">
        <f>D50</f>
        <v>16.46</v>
      </c>
      <c r="I50" s="109"/>
    </row>
    <row r="51" spans="1:12" ht="12.75" customHeight="1">
      <c r="A51" s="159" t="s">
        <v>83</v>
      </c>
      <c r="B51" s="160">
        <v>19.59</v>
      </c>
      <c r="C51" s="160">
        <v>19.920000000000002</v>
      </c>
      <c r="D51" s="160">
        <v>17.809999999999999</v>
      </c>
      <c r="E51" s="160">
        <v>17.809999999999999</v>
      </c>
      <c r="F51" s="160" t="s">
        <v>1</v>
      </c>
      <c r="G51" s="158">
        <f>-E51</f>
        <v>-17.809999999999999</v>
      </c>
      <c r="H51" s="158">
        <f>+D51-C51</f>
        <v>-2.110000000000003</v>
      </c>
      <c r="I51" s="115"/>
      <c r="J51" s="109"/>
      <c r="K51" s="107"/>
      <c r="L51" s="107"/>
    </row>
    <row r="52" spans="1:12" ht="12.75" customHeight="1">
      <c r="A52" s="61"/>
      <c r="B52" s="111"/>
      <c r="C52" s="111"/>
      <c r="D52" s="111"/>
      <c r="E52" s="111"/>
      <c r="F52" s="111"/>
      <c r="G52" s="72"/>
      <c r="H52" s="72"/>
      <c r="I52" s="109"/>
      <c r="J52" s="109"/>
      <c r="K52" s="107"/>
      <c r="L52" s="107"/>
    </row>
    <row r="53" spans="1:12" ht="12.75" customHeight="1">
      <c r="A53" s="61"/>
      <c r="B53" s="111"/>
      <c r="C53" s="111"/>
      <c r="D53" s="111"/>
      <c r="E53" s="111"/>
      <c r="F53" s="111"/>
      <c r="G53" s="72"/>
      <c r="H53" s="72"/>
      <c r="I53" s="109"/>
      <c r="J53" s="109"/>
      <c r="K53" s="107"/>
      <c r="L53" s="107"/>
    </row>
  </sheetData>
  <phoneticPr fontId="4" type="noConversion"/>
  <pageMargins left="0.74803149606299213" right="0.23622047244094491" top="0.6692913385826772" bottom="0.23622047244094491" header="0.59055118110236227" footer="0.19685039370078741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6"/>
  <sheetViews>
    <sheetView topLeftCell="A3" zoomScaleNormal="100" workbookViewId="0">
      <selection activeCell="J27" sqref="J27"/>
    </sheetView>
  </sheetViews>
  <sheetFormatPr defaultRowHeight="11.25"/>
  <cols>
    <col min="1" max="1" width="27.28515625" style="2" customWidth="1"/>
    <col min="2" max="2" width="10.7109375" style="2" customWidth="1"/>
    <col min="3" max="4" width="11.140625" style="2" customWidth="1"/>
    <col min="5" max="8" width="10.7109375" style="2" customWidth="1"/>
    <col min="9" max="9" width="9" style="2" customWidth="1"/>
    <col min="10" max="10" width="11.140625" style="2" customWidth="1"/>
    <col min="11" max="16384" width="9.140625" style="2"/>
  </cols>
  <sheetData>
    <row r="1" spans="1:15" ht="12.75" hidden="1" customHeight="1">
      <c r="A1" s="64" t="s">
        <v>29</v>
      </c>
      <c r="B1" s="85">
        <v>0</v>
      </c>
      <c r="C1" s="83">
        <v>0</v>
      </c>
      <c r="D1" s="85">
        <v>0</v>
      </c>
      <c r="E1" s="85"/>
      <c r="F1" s="85"/>
      <c r="G1" s="72">
        <f>F1-E1</f>
        <v>0</v>
      </c>
      <c r="H1" s="72">
        <f>+D1-C1</f>
        <v>0</v>
      </c>
      <c r="I1"/>
      <c r="K1" s="2" t="b">
        <f>B1=C1</f>
        <v>1</v>
      </c>
      <c r="M1" s="88"/>
      <c r="N1" s="88"/>
      <c r="O1" s="88"/>
    </row>
    <row r="2" spans="1:15" ht="12.75" hidden="1" customHeight="1">
      <c r="A2" s="64" t="s">
        <v>30</v>
      </c>
      <c r="B2" s="85">
        <v>0</v>
      </c>
      <c r="C2" s="83">
        <v>0</v>
      </c>
      <c r="D2" s="85">
        <v>0</v>
      </c>
      <c r="E2" s="85"/>
      <c r="F2" s="85"/>
      <c r="G2" s="72">
        <f>F2-E2</f>
        <v>0</v>
      </c>
      <c r="H2" s="72">
        <f>+D2-C2</f>
        <v>0</v>
      </c>
      <c r="I2"/>
      <c r="K2" s="2" t="b">
        <f>B2=C2</f>
        <v>1</v>
      </c>
      <c r="M2" s="88"/>
      <c r="N2" s="88"/>
      <c r="O2" s="88"/>
    </row>
    <row r="3" spans="1:15" ht="15" customHeight="1">
      <c r="C3" s="9"/>
    </row>
    <row r="4" spans="1:15" ht="15" customHeight="1">
      <c r="A4" s="42" t="s">
        <v>85</v>
      </c>
      <c r="B4" s="1"/>
      <c r="J4"/>
    </row>
    <row r="5" spans="1:15" s="6" customFormat="1" ht="12.75" customHeight="1">
      <c r="A5" s="5" t="s">
        <v>58</v>
      </c>
      <c r="B5" s="5"/>
      <c r="C5" s="7"/>
      <c r="D5" s="7"/>
      <c r="E5" s="7"/>
      <c r="F5" s="7"/>
      <c r="G5" s="7"/>
      <c r="K5" s="127"/>
    </row>
    <row r="6" spans="1:15" ht="26.25" customHeight="1">
      <c r="A6" s="56"/>
      <c r="B6" s="54" t="s">
        <v>80</v>
      </c>
      <c r="C6" s="54" t="s">
        <v>89</v>
      </c>
      <c r="D6" s="54" t="s">
        <v>90</v>
      </c>
      <c r="E6" s="54">
        <v>42217</v>
      </c>
      <c r="F6" s="54">
        <v>42248</v>
      </c>
      <c r="G6" s="57" t="s">
        <v>2</v>
      </c>
      <c r="H6" s="57" t="s">
        <v>3</v>
      </c>
      <c r="I6" s="17"/>
      <c r="J6" s="73"/>
      <c r="K6" s="31"/>
      <c r="L6" s="135"/>
      <c r="M6" s="107"/>
    </row>
    <row r="7" spans="1:15" ht="12.75" customHeight="1">
      <c r="A7" s="110" t="s">
        <v>33</v>
      </c>
      <c r="B7" s="68">
        <v>6.7720929902876366</v>
      </c>
      <c r="C7" s="68">
        <v>6.2937992549540205</v>
      </c>
      <c r="D7" s="68">
        <v>9.2009167670175831</v>
      </c>
      <c r="E7" s="68">
        <v>6.6621753373684491</v>
      </c>
      <c r="F7" s="68">
        <v>6.4800997683903798</v>
      </c>
      <c r="G7" s="72">
        <f>F7-E7</f>
        <v>-0.18207556897806931</v>
      </c>
      <c r="H7" s="72">
        <f>+D7-C7</f>
        <v>2.9071175120635626</v>
      </c>
      <c r="I7" s="112"/>
      <c r="J7" s="112"/>
      <c r="K7" s="112"/>
      <c r="L7" s="112"/>
      <c r="M7" s="112"/>
    </row>
    <row r="8" spans="1:15" ht="12.75" customHeight="1">
      <c r="A8" s="61" t="s">
        <v>18</v>
      </c>
      <c r="B8" s="31">
        <v>6.7502009435852708</v>
      </c>
      <c r="C8" s="31">
        <v>6.2864035464879118</v>
      </c>
      <c r="D8" s="31">
        <v>9.0588183085030476</v>
      </c>
      <c r="E8" s="31">
        <v>6.3111994386771393</v>
      </c>
      <c r="F8" s="31">
        <v>6.0609638686835812</v>
      </c>
      <c r="G8" s="72">
        <f>F8-E8</f>
        <v>-0.25023556999355812</v>
      </c>
      <c r="H8" s="72">
        <f>+D8-C8</f>
        <v>2.7724147620151358</v>
      </c>
      <c r="I8" s="73"/>
      <c r="J8" s="73"/>
      <c r="K8" s="73"/>
      <c r="L8" s="73"/>
      <c r="M8" s="73"/>
    </row>
    <row r="9" spans="1:15" ht="12.75" customHeight="1">
      <c r="A9" s="61" t="s">
        <v>19</v>
      </c>
      <c r="B9" s="31">
        <v>6.8023780756214904</v>
      </c>
      <c r="C9" s="31">
        <v>6.3375808910195044</v>
      </c>
      <c r="D9" s="31">
        <v>9.2424633272063694</v>
      </c>
      <c r="E9" s="31">
        <v>6.5568785325196295</v>
      </c>
      <c r="F9" s="31">
        <v>7.2834850032316192</v>
      </c>
      <c r="G9" s="72">
        <f>F9-E9</f>
        <v>0.72660647071198969</v>
      </c>
      <c r="H9" s="72">
        <f>+D9-C9</f>
        <v>2.904882436186865</v>
      </c>
      <c r="I9" s="109"/>
      <c r="J9" s="109"/>
      <c r="K9" s="109"/>
      <c r="L9" s="109"/>
      <c r="M9" s="109"/>
    </row>
    <row r="10" spans="1:15" ht="12.75" customHeight="1">
      <c r="A10" s="61" t="s">
        <v>20</v>
      </c>
      <c r="B10" s="31">
        <v>7.6655854447411969</v>
      </c>
      <c r="C10" s="31">
        <v>7.2611643086082109</v>
      </c>
      <c r="D10" s="31">
        <v>9.5222897167394205</v>
      </c>
      <c r="E10" s="31">
        <v>7.354352321990369</v>
      </c>
      <c r="F10" s="31" t="s">
        <v>1</v>
      </c>
      <c r="G10" s="72">
        <f>-E10</f>
        <v>-7.354352321990369</v>
      </c>
      <c r="H10" s="72">
        <f>+D10-C10</f>
        <v>2.2611254081312095</v>
      </c>
      <c r="I10" s="109"/>
      <c r="J10" s="109"/>
      <c r="K10" s="109"/>
      <c r="L10" s="109"/>
      <c r="M10" s="109"/>
    </row>
    <row r="11" spans="1:15" ht="12.75" customHeight="1">
      <c r="A11" s="61" t="s">
        <v>21</v>
      </c>
      <c r="B11" s="31">
        <v>9.4744655239384521</v>
      </c>
      <c r="C11" s="31">
        <v>8</v>
      </c>
      <c r="D11" s="31">
        <v>9.5</v>
      </c>
      <c r="E11" s="117" t="s">
        <v>1</v>
      </c>
      <c r="F11" s="117" t="s">
        <v>1</v>
      </c>
      <c r="G11" s="72" t="str">
        <f>F11</f>
        <v>-</v>
      </c>
      <c r="H11" s="72">
        <f>+D11-C11</f>
        <v>1.5</v>
      </c>
      <c r="I11" s="109"/>
      <c r="J11" s="109"/>
      <c r="K11" s="109"/>
      <c r="L11" s="109"/>
      <c r="M11" s="109"/>
    </row>
    <row r="12" spans="1:15" ht="12.75" customHeight="1">
      <c r="A12" s="61" t="s">
        <v>22</v>
      </c>
      <c r="B12" s="106" t="s">
        <v>1</v>
      </c>
      <c r="C12" s="106" t="s">
        <v>1</v>
      </c>
      <c r="D12" s="106" t="s">
        <v>1</v>
      </c>
      <c r="E12" s="106" t="s">
        <v>1</v>
      </c>
      <c r="F12" s="106" t="s">
        <v>1</v>
      </c>
      <c r="G12" s="72" t="s">
        <v>1</v>
      </c>
      <c r="H12" s="72" t="s">
        <v>1</v>
      </c>
      <c r="I12" s="73"/>
      <c r="J12" s="73"/>
      <c r="K12" s="73"/>
      <c r="L12" s="73"/>
      <c r="M12" s="73"/>
    </row>
    <row r="13" spans="1:15" ht="12.75" customHeight="1">
      <c r="A13" s="61" t="s">
        <v>50</v>
      </c>
      <c r="B13" s="106" t="s">
        <v>1</v>
      </c>
      <c r="C13" s="106" t="s">
        <v>1</v>
      </c>
      <c r="D13" s="106" t="s">
        <v>1</v>
      </c>
      <c r="E13" s="106" t="s">
        <v>1</v>
      </c>
      <c r="F13" s="106" t="s">
        <v>1</v>
      </c>
      <c r="G13" s="72" t="s">
        <v>1</v>
      </c>
      <c r="H13" s="72" t="s">
        <v>1</v>
      </c>
      <c r="I13" s="73"/>
      <c r="J13" s="73"/>
      <c r="K13" s="73"/>
      <c r="L13" s="73"/>
      <c r="M13" s="73"/>
    </row>
    <row r="14" spans="1:15" ht="12.75" customHeight="1">
      <c r="A14" s="61" t="s">
        <v>51</v>
      </c>
      <c r="B14" s="106" t="s">
        <v>1</v>
      </c>
      <c r="C14" s="106" t="s">
        <v>1</v>
      </c>
      <c r="D14" s="106" t="s">
        <v>1</v>
      </c>
      <c r="E14" s="106" t="s">
        <v>1</v>
      </c>
      <c r="F14" s="106" t="s">
        <v>1</v>
      </c>
      <c r="G14" s="72" t="s">
        <v>1</v>
      </c>
      <c r="H14" s="72" t="s">
        <v>1</v>
      </c>
      <c r="I14" s="73"/>
      <c r="J14" s="73"/>
      <c r="K14" s="73"/>
      <c r="L14" s="73"/>
      <c r="M14" s="73"/>
    </row>
    <row r="15" spans="1:15" ht="12.75" customHeight="1">
      <c r="A15" s="61" t="s">
        <v>52</v>
      </c>
      <c r="B15" s="106" t="s">
        <v>1</v>
      </c>
      <c r="C15" s="106" t="s">
        <v>1</v>
      </c>
      <c r="D15" s="106" t="s">
        <v>1</v>
      </c>
      <c r="E15" s="106" t="s">
        <v>1</v>
      </c>
      <c r="F15" s="106" t="s">
        <v>1</v>
      </c>
      <c r="G15" s="72" t="s">
        <v>1</v>
      </c>
      <c r="H15" s="72" t="s">
        <v>1</v>
      </c>
      <c r="I15" s="73"/>
      <c r="J15" s="73"/>
      <c r="K15" s="73"/>
      <c r="L15" s="73"/>
      <c r="M15" s="73"/>
    </row>
    <row r="16" spans="1:15" ht="12.75" customHeight="1">
      <c r="A16" s="61" t="s">
        <v>66</v>
      </c>
      <c r="B16" s="106" t="s">
        <v>1</v>
      </c>
      <c r="C16" s="106" t="s">
        <v>1</v>
      </c>
      <c r="D16" s="106" t="s">
        <v>1</v>
      </c>
      <c r="E16" s="106" t="s">
        <v>1</v>
      </c>
      <c r="F16" s="106" t="s">
        <v>1</v>
      </c>
      <c r="G16" s="72" t="s">
        <v>1</v>
      </c>
      <c r="H16" s="72" t="s">
        <v>1</v>
      </c>
      <c r="I16" s="73"/>
      <c r="J16" s="73"/>
      <c r="K16" s="73"/>
      <c r="L16" s="73"/>
      <c r="M16" s="73"/>
    </row>
    <row r="17" spans="1:13" ht="12.75" customHeight="1">
      <c r="A17" s="110" t="s">
        <v>55</v>
      </c>
      <c r="B17" s="91">
        <v>10.548093168631008</v>
      </c>
      <c r="C17" s="91">
        <v>9.2227753634028407</v>
      </c>
      <c r="D17" s="91">
        <v>16.5</v>
      </c>
      <c r="E17" s="91" t="s">
        <v>1</v>
      </c>
      <c r="F17" s="91" t="s">
        <v>1</v>
      </c>
      <c r="G17" s="72" t="s">
        <v>1</v>
      </c>
      <c r="H17" s="72">
        <f>D17-C17</f>
        <v>7.2772246365971593</v>
      </c>
      <c r="I17" s="115"/>
      <c r="J17" s="115"/>
      <c r="K17" s="112"/>
      <c r="L17" s="115"/>
      <c r="M17" s="115"/>
    </row>
    <row r="18" spans="1:13" ht="12.75" customHeight="1">
      <c r="A18" s="61" t="s">
        <v>18</v>
      </c>
      <c r="B18" s="111" t="s">
        <v>1</v>
      </c>
      <c r="C18" s="111" t="s">
        <v>1</v>
      </c>
      <c r="D18" s="111" t="s">
        <v>1</v>
      </c>
      <c r="E18" s="111" t="s">
        <v>1</v>
      </c>
      <c r="F18" s="111" t="s">
        <v>1</v>
      </c>
      <c r="G18" s="72" t="s">
        <v>1</v>
      </c>
      <c r="H18" s="72" t="s">
        <v>1</v>
      </c>
      <c r="I18" s="109"/>
      <c r="J18" s="109"/>
      <c r="K18" s="73"/>
      <c r="L18" s="109"/>
      <c r="M18" s="109"/>
    </row>
    <row r="19" spans="1:13" ht="12.75" customHeight="1">
      <c r="A19" s="61" t="s">
        <v>19</v>
      </c>
      <c r="B19" s="111">
        <v>7</v>
      </c>
      <c r="C19" s="111">
        <v>7</v>
      </c>
      <c r="D19" s="111" t="s">
        <v>1</v>
      </c>
      <c r="E19" s="111" t="s">
        <v>1</v>
      </c>
      <c r="F19" s="111" t="s">
        <v>1</v>
      </c>
      <c r="G19" s="72" t="s">
        <v>1</v>
      </c>
      <c r="H19" s="72">
        <f>-C19</f>
        <v>-7</v>
      </c>
      <c r="I19" s="109"/>
      <c r="J19" s="109"/>
      <c r="K19" s="109"/>
      <c r="L19" s="109"/>
      <c r="M19" s="109"/>
    </row>
    <row r="20" spans="1:13" ht="12.75" customHeight="1">
      <c r="A20" s="61" t="s">
        <v>20</v>
      </c>
      <c r="B20" s="111">
        <v>11.75</v>
      </c>
      <c r="C20" s="111">
        <v>9.5</v>
      </c>
      <c r="D20" s="111">
        <v>15</v>
      </c>
      <c r="E20" s="111" t="s">
        <v>1</v>
      </c>
      <c r="F20" s="111" t="s">
        <v>1</v>
      </c>
      <c r="G20" s="72" t="s">
        <v>1</v>
      </c>
      <c r="H20" s="72">
        <f>D20-C20</f>
        <v>5.5</v>
      </c>
      <c r="I20" s="109"/>
      <c r="J20" s="109"/>
      <c r="K20" s="109"/>
      <c r="L20" s="109"/>
      <c r="M20" s="109"/>
    </row>
    <row r="21" spans="1:13" ht="12.75" customHeight="1">
      <c r="A21" s="61" t="s">
        <v>21</v>
      </c>
      <c r="B21" s="111" t="s">
        <v>1</v>
      </c>
      <c r="C21" s="111" t="s">
        <v>1</v>
      </c>
      <c r="D21" s="111" t="s">
        <v>1</v>
      </c>
      <c r="E21" s="111" t="s">
        <v>1</v>
      </c>
      <c r="F21" s="111" t="s">
        <v>1</v>
      </c>
      <c r="G21" s="72" t="s">
        <v>1</v>
      </c>
      <c r="H21" s="72" t="s">
        <v>1</v>
      </c>
      <c r="I21" s="109"/>
      <c r="J21" s="109"/>
      <c r="K21" s="109"/>
      <c r="L21" s="109"/>
      <c r="M21" s="109"/>
    </row>
    <row r="22" spans="1:13" ht="12.75" customHeight="1">
      <c r="A22" s="61" t="s">
        <v>22</v>
      </c>
      <c r="B22" s="105" t="s">
        <v>1</v>
      </c>
      <c r="C22" s="105" t="s">
        <v>1</v>
      </c>
      <c r="D22" s="105" t="s">
        <v>1</v>
      </c>
      <c r="E22" s="105" t="s">
        <v>1</v>
      </c>
      <c r="F22" s="105" t="s">
        <v>1</v>
      </c>
      <c r="G22" s="72" t="s">
        <v>1</v>
      </c>
      <c r="H22" s="72" t="s">
        <v>1</v>
      </c>
      <c r="I22" s="109"/>
      <c r="J22" s="109"/>
      <c r="K22" s="73"/>
      <c r="L22" s="109"/>
      <c r="M22" s="109"/>
    </row>
    <row r="23" spans="1:13" ht="12.75" customHeight="1">
      <c r="A23" s="61" t="s">
        <v>50</v>
      </c>
      <c r="B23" s="106" t="s">
        <v>1</v>
      </c>
      <c r="C23" s="106" t="s">
        <v>1</v>
      </c>
      <c r="D23" s="106" t="s">
        <v>1</v>
      </c>
      <c r="E23" s="106" t="s">
        <v>1</v>
      </c>
      <c r="F23" s="106" t="s">
        <v>1</v>
      </c>
      <c r="G23" s="72" t="s">
        <v>1</v>
      </c>
      <c r="H23" s="72" t="s">
        <v>1</v>
      </c>
      <c r="I23" s="109"/>
      <c r="J23" s="109"/>
      <c r="K23" s="73"/>
      <c r="L23" s="109"/>
      <c r="M23" s="109"/>
    </row>
    <row r="24" spans="1:13" ht="12.75" customHeight="1">
      <c r="A24" s="61" t="s">
        <v>51</v>
      </c>
      <c r="B24" s="111">
        <v>7.5036978191560397</v>
      </c>
      <c r="C24" s="111">
        <v>7.5036978191560397</v>
      </c>
      <c r="D24" s="111">
        <v>18</v>
      </c>
      <c r="E24" s="105" t="s">
        <v>1</v>
      </c>
      <c r="F24" s="105" t="s">
        <v>1</v>
      </c>
      <c r="G24" s="72" t="s">
        <v>1</v>
      </c>
      <c r="H24" s="72">
        <f>D24-C24</f>
        <v>10.49630218084396</v>
      </c>
      <c r="I24" s="109"/>
      <c r="J24" s="109"/>
      <c r="K24" s="73"/>
      <c r="L24" s="109"/>
      <c r="M24" s="109"/>
    </row>
    <row r="25" spans="1:13" ht="12.75" customHeight="1">
      <c r="A25" s="61" t="s">
        <v>52</v>
      </c>
      <c r="B25" s="111">
        <v>9.75</v>
      </c>
      <c r="C25" s="111">
        <v>9.75</v>
      </c>
      <c r="D25" s="111" t="s">
        <v>1</v>
      </c>
      <c r="E25" s="105" t="s">
        <v>1</v>
      </c>
      <c r="F25" s="105" t="s">
        <v>1</v>
      </c>
      <c r="G25" s="72" t="s">
        <v>1</v>
      </c>
      <c r="H25" s="72">
        <f>-C25</f>
        <v>-9.75</v>
      </c>
      <c r="I25" s="109"/>
      <c r="J25" s="109"/>
      <c r="K25" s="73"/>
      <c r="L25" s="109"/>
      <c r="M25" s="109"/>
    </row>
    <row r="26" spans="1:13" ht="12.75" customHeight="1">
      <c r="A26" s="61" t="s">
        <v>66</v>
      </c>
      <c r="B26" s="105" t="s">
        <v>1</v>
      </c>
      <c r="C26" s="105" t="s">
        <v>1</v>
      </c>
      <c r="D26" s="106" t="s">
        <v>1</v>
      </c>
      <c r="E26" s="106" t="s">
        <v>1</v>
      </c>
      <c r="F26" s="106" t="s">
        <v>1</v>
      </c>
      <c r="G26" s="72" t="s">
        <v>1</v>
      </c>
      <c r="H26" s="72" t="s">
        <v>1</v>
      </c>
      <c r="I26" s="109"/>
      <c r="J26" s="109"/>
      <c r="K26" s="73"/>
      <c r="L26" s="109"/>
      <c r="M26" s="109"/>
    </row>
    <row r="27" spans="1:13" ht="12.75" customHeight="1">
      <c r="A27" s="110" t="s">
        <v>56</v>
      </c>
      <c r="B27" s="91">
        <v>0.5</v>
      </c>
      <c r="C27" s="91" t="s">
        <v>1</v>
      </c>
      <c r="D27" s="91">
        <v>1.405653102541816</v>
      </c>
      <c r="E27" s="91" t="s">
        <v>1</v>
      </c>
      <c r="F27" s="91" t="s">
        <v>1</v>
      </c>
      <c r="G27" s="91" t="s">
        <v>1</v>
      </c>
      <c r="H27" s="72">
        <f>D27</f>
        <v>1.405653102541816</v>
      </c>
      <c r="I27" s="115"/>
      <c r="J27" s="115"/>
      <c r="K27" s="115"/>
      <c r="L27" s="115"/>
      <c r="M27" s="115"/>
    </row>
    <row r="28" spans="1:13" ht="12.75" customHeight="1">
      <c r="A28" s="61" t="s">
        <v>18</v>
      </c>
      <c r="B28" s="111" t="s">
        <v>1</v>
      </c>
      <c r="C28" s="111" t="s">
        <v>1</v>
      </c>
      <c r="D28" s="111" t="s">
        <v>1</v>
      </c>
      <c r="E28" s="111" t="s">
        <v>1</v>
      </c>
      <c r="F28" s="111" t="s">
        <v>1</v>
      </c>
      <c r="G28" s="111" t="s">
        <v>1</v>
      </c>
      <c r="H28" s="72" t="s">
        <v>1</v>
      </c>
      <c r="I28" s="109"/>
      <c r="J28" s="109"/>
      <c r="K28" s="109"/>
      <c r="L28" s="109"/>
      <c r="M28" s="109"/>
    </row>
    <row r="29" spans="1:13" ht="12.75" customHeight="1">
      <c r="A29" s="61" t="s">
        <v>19</v>
      </c>
      <c r="B29" s="111">
        <v>0.5</v>
      </c>
      <c r="C29" s="111" t="s">
        <v>1</v>
      </c>
      <c r="D29" s="111">
        <v>1.405653102541816</v>
      </c>
      <c r="E29" s="111" t="s">
        <v>1</v>
      </c>
      <c r="F29" s="111" t="s">
        <v>1</v>
      </c>
      <c r="G29" s="111" t="s">
        <v>1</v>
      </c>
      <c r="H29" s="72">
        <f>D29</f>
        <v>1.405653102541816</v>
      </c>
      <c r="I29" s="109"/>
      <c r="J29" s="109"/>
      <c r="K29" s="109"/>
      <c r="L29" s="109"/>
      <c r="M29" s="109"/>
    </row>
    <row r="30" spans="1:13" ht="12.75" customHeight="1">
      <c r="A30" s="61" t="s">
        <v>20</v>
      </c>
      <c r="B30" s="111" t="s">
        <v>1</v>
      </c>
      <c r="C30" s="111" t="s">
        <v>1</v>
      </c>
      <c r="D30" s="111" t="s">
        <v>1</v>
      </c>
      <c r="E30" s="111" t="s">
        <v>1</v>
      </c>
      <c r="F30" s="111" t="s">
        <v>1</v>
      </c>
      <c r="G30" s="111" t="s">
        <v>1</v>
      </c>
      <c r="H30" s="72" t="s">
        <v>1</v>
      </c>
      <c r="I30" s="109"/>
      <c r="J30" s="109"/>
      <c r="K30" s="109"/>
      <c r="L30" s="109"/>
      <c r="M30" s="109"/>
    </row>
    <row r="31" spans="1:13" ht="12.75" customHeight="1">
      <c r="A31" s="61" t="s">
        <v>21</v>
      </c>
      <c r="B31" s="111" t="s">
        <v>1</v>
      </c>
      <c r="C31" s="111" t="s">
        <v>1</v>
      </c>
      <c r="D31" s="111" t="s">
        <v>1</v>
      </c>
      <c r="E31" s="111" t="s">
        <v>1</v>
      </c>
      <c r="F31" s="111" t="s">
        <v>1</v>
      </c>
      <c r="G31" s="111" t="s">
        <v>1</v>
      </c>
      <c r="H31" s="72" t="s">
        <v>1</v>
      </c>
      <c r="I31" s="109"/>
      <c r="J31" s="109"/>
      <c r="K31" s="109"/>
      <c r="L31" s="109"/>
      <c r="M31" s="109"/>
    </row>
    <row r="32" spans="1:13" ht="12.75" customHeight="1">
      <c r="A32" s="61" t="s">
        <v>22</v>
      </c>
      <c r="B32" s="105" t="s">
        <v>1</v>
      </c>
      <c r="C32" s="105" t="s">
        <v>1</v>
      </c>
      <c r="D32" s="105" t="s">
        <v>1</v>
      </c>
      <c r="E32" s="105" t="s">
        <v>1</v>
      </c>
      <c r="F32" s="105" t="s">
        <v>1</v>
      </c>
      <c r="G32" s="105" t="s">
        <v>1</v>
      </c>
      <c r="H32" s="72" t="s">
        <v>1</v>
      </c>
      <c r="I32" s="109"/>
      <c r="J32" s="109"/>
      <c r="K32" s="109"/>
      <c r="L32" s="109"/>
      <c r="M32" s="109"/>
    </row>
    <row r="33" spans="1:13" ht="12.75" customHeight="1">
      <c r="A33" s="61" t="s">
        <v>50</v>
      </c>
      <c r="B33" s="106" t="s">
        <v>1</v>
      </c>
      <c r="C33" s="106" t="s">
        <v>1</v>
      </c>
      <c r="D33" s="106" t="s">
        <v>1</v>
      </c>
      <c r="E33" s="106" t="s">
        <v>1</v>
      </c>
      <c r="F33" s="106" t="s">
        <v>1</v>
      </c>
      <c r="G33" s="106" t="s">
        <v>1</v>
      </c>
      <c r="H33" s="72" t="s">
        <v>1</v>
      </c>
      <c r="I33" s="109"/>
      <c r="J33" s="109"/>
      <c r="K33" s="109"/>
      <c r="L33" s="109"/>
      <c r="M33" s="109"/>
    </row>
    <row r="34" spans="1:13" ht="12.75" customHeight="1">
      <c r="A34" s="61" t="s">
        <v>51</v>
      </c>
      <c r="B34" s="105" t="s">
        <v>1</v>
      </c>
      <c r="C34" s="105" t="s">
        <v>1</v>
      </c>
      <c r="D34" s="105" t="s">
        <v>1</v>
      </c>
      <c r="E34" s="105" t="s">
        <v>1</v>
      </c>
      <c r="F34" s="105" t="s">
        <v>1</v>
      </c>
      <c r="G34" s="105" t="s">
        <v>1</v>
      </c>
      <c r="H34" s="72" t="s">
        <v>1</v>
      </c>
      <c r="I34" s="109"/>
      <c r="J34" s="109"/>
      <c r="K34" s="109"/>
      <c r="L34" s="109"/>
      <c r="M34" s="109"/>
    </row>
    <row r="35" spans="1:13" ht="12.75" customHeight="1">
      <c r="A35" s="61" t="s">
        <v>52</v>
      </c>
      <c r="B35" s="106" t="s">
        <v>1</v>
      </c>
      <c r="C35" s="106" t="s">
        <v>1</v>
      </c>
      <c r="D35" s="106" t="s">
        <v>1</v>
      </c>
      <c r="E35" s="106" t="s">
        <v>1</v>
      </c>
      <c r="F35" s="106" t="s">
        <v>1</v>
      </c>
      <c r="G35" s="106" t="s">
        <v>1</v>
      </c>
      <c r="H35" s="72" t="s">
        <v>1</v>
      </c>
      <c r="I35" s="109"/>
      <c r="J35" s="109"/>
      <c r="K35" s="109"/>
      <c r="L35" s="109"/>
      <c r="M35" s="109"/>
    </row>
    <row r="36" spans="1:13" ht="12.75" customHeight="1">
      <c r="A36" s="61" t="s">
        <v>66</v>
      </c>
      <c r="B36" s="106" t="s">
        <v>1</v>
      </c>
      <c r="C36" s="106" t="s">
        <v>1</v>
      </c>
      <c r="D36" s="106" t="s">
        <v>1</v>
      </c>
      <c r="E36" s="106" t="s">
        <v>1</v>
      </c>
      <c r="F36" s="106" t="s">
        <v>1</v>
      </c>
      <c r="G36" s="106" t="s">
        <v>1</v>
      </c>
      <c r="H36" s="72" t="s">
        <v>1</v>
      </c>
      <c r="I36" s="109"/>
      <c r="J36" s="109"/>
      <c r="K36" s="109"/>
      <c r="L36" s="109"/>
      <c r="M36" s="109"/>
    </row>
  </sheetData>
  <pageMargins left="0.74803149606299213" right="0.23622047244094491" top="0.6692913385826772" bottom="0.23622047244094491" header="0.59055118110236227" footer="0.19685039370078741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82"/>
  <sheetViews>
    <sheetView zoomScaleNormal="100" workbookViewId="0">
      <selection activeCell="K25" sqref="K25"/>
    </sheetView>
  </sheetViews>
  <sheetFormatPr defaultRowHeight="12.75"/>
  <cols>
    <col min="1" max="1" width="21.42578125" style="2" customWidth="1"/>
    <col min="2" max="2" width="9.85546875" style="2" customWidth="1"/>
    <col min="3" max="4" width="11.140625" style="2" customWidth="1"/>
    <col min="5" max="7" width="9.85546875" style="2" customWidth="1"/>
    <col min="8" max="8" width="10.7109375" style="2" customWidth="1"/>
    <col min="9" max="9" width="12.28515625" bestFit="1" customWidth="1"/>
    <col min="10" max="10" width="10.140625" style="2" customWidth="1"/>
    <col min="11" max="16384" width="9.140625" style="2"/>
  </cols>
  <sheetData>
    <row r="1" spans="1:10" ht="15" customHeight="1">
      <c r="A1" s="42" t="s">
        <v>86</v>
      </c>
      <c r="B1" s="1"/>
    </row>
    <row r="2" spans="1:10" s="6" customFormat="1" ht="12.75" customHeight="1">
      <c r="A2" s="5" t="s">
        <v>59</v>
      </c>
      <c r="B2" s="5"/>
      <c r="C2" s="7"/>
      <c r="D2" s="7"/>
      <c r="E2" s="7"/>
      <c r="F2" s="7"/>
    </row>
    <row r="3" spans="1:10" ht="26.25" customHeight="1">
      <c r="A3" s="56"/>
      <c r="B3" s="54" t="s">
        <v>80</v>
      </c>
      <c r="C3" s="54" t="s">
        <v>89</v>
      </c>
      <c r="D3" s="54" t="s">
        <v>90</v>
      </c>
      <c r="E3" s="54">
        <v>42217</v>
      </c>
      <c r="F3" s="54">
        <v>42248</v>
      </c>
      <c r="G3" s="57" t="s">
        <v>2</v>
      </c>
      <c r="H3" s="57" t="s">
        <v>3</v>
      </c>
      <c r="I3" s="2"/>
    </row>
    <row r="4" spans="1:10" ht="12.75" customHeight="1">
      <c r="A4" s="63" t="s">
        <v>57</v>
      </c>
      <c r="B4" s="17">
        <f>B5+B15+B25</f>
        <v>50138.269500000002</v>
      </c>
      <c r="C4" s="17">
        <v>39263.748699999996</v>
      </c>
      <c r="D4" s="17">
        <f>D5+D15+D25</f>
        <v>30991.577000000001</v>
      </c>
      <c r="E4" s="17">
        <f>E5</f>
        <v>2057.8168999999998</v>
      </c>
      <c r="F4" s="17">
        <f>F5</f>
        <v>807.34990000000005</v>
      </c>
      <c r="G4" s="72">
        <f>F4-E4</f>
        <v>-1250.4669999999996</v>
      </c>
      <c r="H4" s="72">
        <f t="shared" ref="H4:H9" si="0">+D4-C4</f>
        <v>-8272.1716999999953</v>
      </c>
      <c r="I4" s="12"/>
    </row>
    <row r="5" spans="1:10" ht="12.75" customHeight="1">
      <c r="A5" s="67" t="s">
        <v>35</v>
      </c>
      <c r="B5" s="112">
        <v>49459.660200000006</v>
      </c>
      <c r="C5" s="112">
        <v>38820.339399999997</v>
      </c>
      <c r="D5" s="112">
        <v>30410.024000000001</v>
      </c>
      <c r="E5" s="112">
        <v>2057.8168999999998</v>
      </c>
      <c r="F5" s="112">
        <v>807.34990000000005</v>
      </c>
      <c r="G5" s="72">
        <f>F5-E5</f>
        <v>-1250.4669999999996</v>
      </c>
      <c r="H5" s="72">
        <f t="shared" si="0"/>
        <v>-8410.3153999999959</v>
      </c>
      <c r="I5" s="12"/>
      <c r="J5" s="113"/>
    </row>
    <row r="6" spans="1:10" ht="12.75" customHeight="1">
      <c r="A6" s="34" t="s">
        <v>18</v>
      </c>
      <c r="B6" s="73">
        <v>16820.987499999999</v>
      </c>
      <c r="C6" s="73">
        <v>15129.654500000001</v>
      </c>
      <c r="D6" s="73">
        <v>11631.031000000001</v>
      </c>
      <c r="E6" s="73">
        <v>578.49059999999997</v>
      </c>
      <c r="F6" s="73">
        <v>530.55359999999996</v>
      </c>
      <c r="G6" s="72">
        <f>F6-E6</f>
        <v>-47.937000000000012</v>
      </c>
      <c r="H6" s="72">
        <f t="shared" si="0"/>
        <v>-3498.6234999999997</v>
      </c>
      <c r="I6" s="12"/>
      <c r="J6" s="113"/>
    </row>
    <row r="7" spans="1:10" ht="12.75" customHeight="1">
      <c r="A7" s="34" t="s">
        <v>19</v>
      </c>
      <c r="B7" s="109">
        <v>31286.0543</v>
      </c>
      <c r="C7" s="109">
        <v>22748.009899999997</v>
      </c>
      <c r="D7" s="109">
        <v>16803.344000000001</v>
      </c>
      <c r="E7" s="109">
        <v>1029.3997999999999</v>
      </c>
      <c r="F7" s="109">
        <v>276.79629999999997</v>
      </c>
      <c r="G7" s="72">
        <f>F7-E7</f>
        <v>-752.60349999999994</v>
      </c>
      <c r="H7" s="72">
        <f t="shared" si="0"/>
        <v>-5944.6658999999963</v>
      </c>
      <c r="I7" s="12"/>
      <c r="J7" s="113"/>
    </row>
    <row r="8" spans="1:10" ht="12.75" customHeight="1">
      <c r="A8" s="34" t="s">
        <v>20</v>
      </c>
      <c r="B8" s="109">
        <v>1277.4213</v>
      </c>
      <c r="C8" s="109">
        <v>893.48</v>
      </c>
      <c r="D8" s="109">
        <v>1947.826</v>
      </c>
      <c r="E8" s="109">
        <v>449.92649999999998</v>
      </c>
      <c r="F8" s="109">
        <v>0</v>
      </c>
      <c r="G8" s="72">
        <f>F8-E8</f>
        <v>-449.92649999999998</v>
      </c>
      <c r="H8" s="72">
        <f t="shared" si="0"/>
        <v>1054.346</v>
      </c>
      <c r="I8" s="12"/>
      <c r="J8" s="113"/>
    </row>
    <row r="9" spans="1:10" ht="12.75" customHeight="1">
      <c r="A9" s="34" t="s">
        <v>21</v>
      </c>
      <c r="B9" s="109">
        <v>75.197100000000006</v>
      </c>
      <c r="C9" s="109">
        <v>49.195</v>
      </c>
      <c r="D9" s="109">
        <v>27.823</v>
      </c>
      <c r="E9" s="109" t="s">
        <v>1</v>
      </c>
      <c r="F9" s="109" t="s">
        <v>1</v>
      </c>
      <c r="G9" s="72" t="str">
        <f>F9</f>
        <v>-</v>
      </c>
      <c r="H9" s="72">
        <f>+D9-C9</f>
        <v>-21.372</v>
      </c>
      <c r="I9" s="12"/>
      <c r="J9" s="113"/>
    </row>
    <row r="10" spans="1:10" ht="12.75" customHeight="1">
      <c r="A10" s="34" t="s">
        <v>22</v>
      </c>
      <c r="B10" s="73" t="s">
        <v>1</v>
      </c>
      <c r="C10" s="73" t="s">
        <v>1</v>
      </c>
      <c r="D10" s="73" t="s">
        <v>1</v>
      </c>
      <c r="E10" s="73" t="s">
        <v>1</v>
      </c>
      <c r="F10" s="73" t="s">
        <v>1</v>
      </c>
      <c r="G10" s="72" t="s">
        <v>1</v>
      </c>
      <c r="H10" s="72" t="s">
        <v>1</v>
      </c>
      <c r="J10" s="113"/>
    </row>
    <row r="11" spans="1:10" ht="12.75" customHeight="1">
      <c r="A11" s="34" t="s">
        <v>50</v>
      </c>
      <c r="B11" s="73" t="s">
        <v>1</v>
      </c>
      <c r="C11" s="73" t="s">
        <v>1</v>
      </c>
      <c r="D11" s="73" t="s">
        <v>1</v>
      </c>
      <c r="E11" s="73" t="s">
        <v>1</v>
      </c>
      <c r="F11" s="73" t="s">
        <v>1</v>
      </c>
      <c r="G11" s="72" t="s">
        <v>1</v>
      </c>
      <c r="H11" s="72" t="s">
        <v>1</v>
      </c>
      <c r="J11" s="113"/>
    </row>
    <row r="12" spans="1:10" ht="12.75" customHeight="1">
      <c r="A12" s="34" t="s">
        <v>51</v>
      </c>
      <c r="B12" s="73" t="s">
        <v>1</v>
      </c>
      <c r="C12" s="73" t="s">
        <v>1</v>
      </c>
      <c r="D12" s="73" t="s">
        <v>1</v>
      </c>
      <c r="E12" s="73" t="s">
        <v>1</v>
      </c>
      <c r="F12" s="73" t="s">
        <v>1</v>
      </c>
      <c r="G12" s="72" t="s">
        <v>1</v>
      </c>
      <c r="H12" s="72" t="s">
        <v>1</v>
      </c>
      <c r="J12" s="113"/>
    </row>
    <row r="13" spans="1:10" ht="12.75" customHeight="1">
      <c r="A13" s="34" t="s">
        <v>52</v>
      </c>
      <c r="B13" s="73" t="s">
        <v>1</v>
      </c>
      <c r="C13" s="73" t="s">
        <v>1</v>
      </c>
      <c r="D13" s="73" t="s">
        <v>1</v>
      </c>
      <c r="E13" s="73" t="s">
        <v>1</v>
      </c>
      <c r="F13" s="73" t="s">
        <v>1</v>
      </c>
      <c r="G13" s="72" t="s">
        <v>1</v>
      </c>
      <c r="H13" s="72" t="s">
        <v>1</v>
      </c>
      <c r="J13" s="113"/>
    </row>
    <row r="14" spans="1:10" ht="12.75" customHeight="1">
      <c r="A14" s="61" t="s">
        <v>66</v>
      </c>
      <c r="B14" s="73" t="s">
        <v>1</v>
      </c>
      <c r="C14" s="73" t="s">
        <v>1</v>
      </c>
      <c r="D14" s="73" t="s">
        <v>1</v>
      </c>
      <c r="E14" s="73" t="s">
        <v>1</v>
      </c>
      <c r="F14" s="73" t="s">
        <v>1</v>
      </c>
      <c r="G14" s="72" t="s">
        <v>1</v>
      </c>
      <c r="H14" s="72" t="s">
        <v>1</v>
      </c>
      <c r="J14" s="113"/>
    </row>
    <row r="15" spans="1:10" ht="12.75" customHeight="1">
      <c r="A15" s="67" t="s">
        <v>11</v>
      </c>
      <c r="B15" s="115">
        <v>563.40930000000003</v>
      </c>
      <c r="C15" s="115">
        <v>443.40929999999997</v>
      </c>
      <c r="D15" s="115">
        <v>160.80000000000001</v>
      </c>
      <c r="E15" s="115" t="s">
        <v>1</v>
      </c>
      <c r="F15" s="115" t="s">
        <v>1</v>
      </c>
      <c r="G15" s="72" t="s">
        <v>1</v>
      </c>
      <c r="H15" s="72">
        <f>D15-C15</f>
        <v>-282.60929999999996</v>
      </c>
      <c r="I15" s="12"/>
      <c r="J15" s="113"/>
    </row>
    <row r="16" spans="1:10" ht="12.75" customHeight="1">
      <c r="A16" s="34" t="s">
        <v>18</v>
      </c>
      <c r="B16" s="109" t="s">
        <v>1</v>
      </c>
      <c r="C16" s="109" t="s">
        <v>1</v>
      </c>
      <c r="D16" s="109" t="s">
        <v>1</v>
      </c>
      <c r="E16" s="109" t="s">
        <v>1</v>
      </c>
      <c r="F16" s="109" t="s">
        <v>1</v>
      </c>
      <c r="G16" s="72" t="s">
        <v>1</v>
      </c>
      <c r="H16" s="72" t="s">
        <v>1</v>
      </c>
      <c r="I16" s="12"/>
      <c r="J16" s="113"/>
    </row>
    <row r="17" spans="1:10" ht="12.75" customHeight="1">
      <c r="A17" s="34" t="s">
        <v>19</v>
      </c>
      <c r="B17" s="109">
        <v>104</v>
      </c>
      <c r="C17" s="109">
        <v>104</v>
      </c>
      <c r="D17" s="109" t="s">
        <v>1</v>
      </c>
      <c r="E17" s="109" t="s">
        <v>1</v>
      </c>
      <c r="F17" s="109" t="s">
        <v>1</v>
      </c>
      <c r="G17" s="72" t="s">
        <v>1</v>
      </c>
      <c r="H17" s="72">
        <f>-C17</f>
        <v>-104</v>
      </c>
      <c r="I17" s="12"/>
      <c r="J17" s="113"/>
    </row>
    <row r="18" spans="1:10" ht="12.75" customHeight="1">
      <c r="A18" s="34" t="s">
        <v>20</v>
      </c>
      <c r="B18" s="109">
        <v>224.84039999999999</v>
      </c>
      <c r="C18" s="109">
        <v>104.84039999999999</v>
      </c>
      <c r="D18" s="109">
        <v>60.8</v>
      </c>
      <c r="E18" s="109" t="s">
        <v>1</v>
      </c>
      <c r="F18" s="109" t="s">
        <v>1</v>
      </c>
      <c r="G18" s="72" t="s">
        <v>1</v>
      </c>
      <c r="H18" s="72">
        <f>D18-C18</f>
        <v>-44.040399999999991</v>
      </c>
      <c r="I18" s="12"/>
      <c r="J18" s="113"/>
    </row>
    <row r="19" spans="1:10" ht="12.75" customHeight="1">
      <c r="A19" s="34" t="s">
        <v>21</v>
      </c>
      <c r="B19" s="109" t="s">
        <v>1</v>
      </c>
      <c r="C19" s="109" t="s">
        <v>1</v>
      </c>
      <c r="D19" s="109" t="s">
        <v>1</v>
      </c>
      <c r="E19" s="109" t="s">
        <v>1</v>
      </c>
      <c r="F19" s="109" t="s">
        <v>1</v>
      </c>
      <c r="G19" s="72" t="s">
        <v>1</v>
      </c>
      <c r="H19" s="72" t="s">
        <v>1</v>
      </c>
      <c r="I19" s="12"/>
      <c r="J19" s="113"/>
    </row>
    <row r="20" spans="1:10" ht="12.75" customHeight="1">
      <c r="A20" s="34" t="s">
        <v>22</v>
      </c>
      <c r="B20" s="109" t="s">
        <v>1</v>
      </c>
      <c r="C20" s="109" t="s">
        <v>1</v>
      </c>
      <c r="D20" s="109" t="s">
        <v>1</v>
      </c>
      <c r="E20" s="109" t="s">
        <v>1</v>
      </c>
      <c r="F20" s="109" t="s">
        <v>1</v>
      </c>
      <c r="G20" s="72" t="s">
        <v>1</v>
      </c>
      <c r="H20" s="72" t="s">
        <v>1</v>
      </c>
      <c r="I20" s="12"/>
      <c r="J20" s="113"/>
    </row>
    <row r="21" spans="1:10" ht="12.75" customHeight="1">
      <c r="A21" s="34" t="s">
        <v>50</v>
      </c>
      <c r="B21" s="109" t="s">
        <v>1</v>
      </c>
      <c r="C21" s="109" t="s">
        <v>1</v>
      </c>
      <c r="D21" s="109" t="s">
        <v>1</v>
      </c>
      <c r="E21" s="109" t="s">
        <v>1</v>
      </c>
      <c r="F21" s="109" t="s">
        <v>1</v>
      </c>
      <c r="G21" s="72" t="s">
        <v>1</v>
      </c>
      <c r="H21" s="72" t="s">
        <v>1</v>
      </c>
      <c r="I21" s="12"/>
      <c r="J21" s="113"/>
    </row>
    <row r="22" spans="1:10" ht="12.75" customHeight="1">
      <c r="A22" s="34" t="s">
        <v>51</v>
      </c>
      <c r="B22" s="109">
        <v>104.10190000000001</v>
      </c>
      <c r="C22" s="109">
        <v>104.10190000000001</v>
      </c>
      <c r="D22" s="109">
        <v>100</v>
      </c>
      <c r="E22" s="109" t="s">
        <v>1</v>
      </c>
      <c r="F22" s="109" t="s">
        <v>1</v>
      </c>
      <c r="G22" s="72" t="s">
        <v>1</v>
      </c>
      <c r="H22" s="72">
        <f>D22-C22</f>
        <v>-4.1019000000000148</v>
      </c>
      <c r="I22" s="12"/>
      <c r="J22" s="113"/>
    </row>
    <row r="23" spans="1:10" ht="12.75" customHeight="1">
      <c r="A23" s="34" t="s">
        <v>52</v>
      </c>
      <c r="B23" s="109">
        <v>130.46700000000001</v>
      </c>
      <c r="C23" s="109">
        <v>130.46700000000001</v>
      </c>
      <c r="D23" s="109" t="s">
        <v>1</v>
      </c>
      <c r="E23" s="109" t="s">
        <v>1</v>
      </c>
      <c r="F23" s="109" t="s">
        <v>1</v>
      </c>
      <c r="G23" s="72" t="s">
        <v>1</v>
      </c>
      <c r="H23" s="72">
        <f>-C23</f>
        <v>-130.46700000000001</v>
      </c>
      <c r="I23" s="12"/>
      <c r="J23" s="113"/>
    </row>
    <row r="24" spans="1:10" ht="12.75" customHeight="1">
      <c r="A24" s="61" t="s">
        <v>66</v>
      </c>
      <c r="B24" s="109" t="s">
        <v>1</v>
      </c>
      <c r="C24" s="109" t="s">
        <v>1</v>
      </c>
      <c r="D24" s="109" t="s">
        <v>1</v>
      </c>
      <c r="E24" s="109" t="s">
        <v>1</v>
      </c>
      <c r="F24" s="109" t="s">
        <v>1</v>
      </c>
      <c r="G24" s="72" t="s">
        <v>1</v>
      </c>
      <c r="H24" s="72" t="s">
        <v>1</v>
      </c>
      <c r="I24" s="12"/>
      <c r="J24" s="113"/>
    </row>
    <row r="25" spans="1:10" ht="12.75" customHeight="1">
      <c r="A25" s="67" t="s">
        <v>12</v>
      </c>
      <c r="B25" s="115">
        <v>115.2</v>
      </c>
      <c r="C25" s="115" t="s">
        <v>1</v>
      </c>
      <c r="D25" s="115">
        <v>420.75299999999999</v>
      </c>
      <c r="E25" s="115" t="s">
        <v>1</v>
      </c>
      <c r="F25" s="115" t="s">
        <v>1</v>
      </c>
      <c r="G25" s="72" t="s">
        <v>1</v>
      </c>
      <c r="H25" s="72">
        <f>D25</f>
        <v>420.75299999999999</v>
      </c>
      <c r="I25" s="108"/>
      <c r="J25" s="113"/>
    </row>
    <row r="26" spans="1:10" ht="12.75" customHeight="1">
      <c r="A26" s="34" t="s">
        <v>18</v>
      </c>
      <c r="B26" s="109" t="s">
        <v>1</v>
      </c>
      <c r="C26" s="109" t="s">
        <v>1</v>
      </c>
      <c r="D26" s="109" t="s">
        <v>1</v>
      </c>
      <c r="E26" s="109" t="s">
        <v>1</v>
      </c>
      <c r="F26" s="109" t="s">
        <v>1</v>
      </c>
      <c r="G26" s="72" t="s">
        <v>1</v>
      </c>
      <c r="H26" s="72" t="s">
        <v>1</v>
      </c>
      <c r="I26" s="108"/>
      <c r="J26" s="113"/>
    </row>
    <row r="27" spans="1:10" ht="12.75" customHeight="1">
      <c r="A27" s="34" t="s">
        <v>19</v>
      </c>
      <c r="B27" s="109">
        <v>115.2</v>
      </c>
      <c r="C27" s="109" t="s">
        <v>1</v>
      </c>
      <c r="D27" s="109">
        <v>420.75299999999999</v>
      </c>
      <c r="E27" s="109" t="s">
        <v>1</v>
      </c>
      <c r="F27" s="109" t="s">
        <v>1</v>
      </c>
      <c r="G27" s="72" t="s">
        <v>1</v>
      </c>
      <c r="H27" s="72">
        <f>D27</f>
        <v>420.75299999999999</v>
      </c>
      <c r="I27" s="108"/>
      <c r="J27" s="113"/>
    </row>
    <row r="28" spans="1:10" ht="12.75" customHeight="1">
      <c r="A28" s="34" t="s">
        <v>20</v>
      </c>
      <c r="B28" s="109" t="s">
        <v>1</v>
      </c>
      <c r="C28" s="109" t="s">
        <v>1</v>
      </c>
      <c r="D28" s="109" t="s">
        <v>1</v>
      </c>
      <c r="E28" s="109" t="s">
        <v>1</v>
      </c>
      <c r="F28" s="109" t="s">
        <v>1</v>
      </c>
      <c r="G28" s="72" t="s">
        <v>1</v>
      </c>
      <c r="H28" s="72" t="s">
        <v>1</v>
      </c>
      <c r="I28" s="108"/>
      <c r="J28" s="113"/>
    </row>
    <row r="29" spans="1:10" ht="12.75" customHeight="1">
      <c r="A29" s="34" t="s">
        <v>21</v>
      </c>
      <c r="B29" s="109" t="s">
        <v>1</v>
      </c>
      <c r="C29" s="109" t="s">
        <v>1</v>
      </c>
      <c r="D29" s="109" t="s">
        <v>1</v>
      </c>
      <c r="E29" s="109" t="s">
        <v>1</v>
      </c>
      <c r="F29" s="109" t="s">
        <v>1</v>
      </c>
      <c r="G29" s="72" t="s">
        <v>1</v>
      </c>
      <c r="H29" s="72" t="s">
        <v>1</v>
      </c>
      <c r="I29" s="108"/>
      <c r="J29" s="113"/>
    </row>
    <row r="30" spans="1:10" ht="12.75" customHeight="1">
      <c r="A30" s="34" t="s">
        <v>22</v>
      </c>
      <c r="B30" s="109" t="s">
        <v>1</v>
      </c>
      <c r="C30" s="109" t="s">
        <v>1</v>
      </c>
      <c r="D30" s="109" t="s">
        <v>1</v>
      </c>
      <c r="E30" s="109" t="s">
        <v>1</v>
      </c>
      <c r="F30" s="109" t="s">
        <v>1</v>
      </c>
      <c r="G30" s="72" t="s">
        <v>1</v>
      </c>
      <c r="H30" s="72" t="s">
        <v>1</v>
      </c>
      <c r="I30" s="108"/>
      <c r="J30" s="113"/>
    </row>
    <row r="31" spans="1:10" ht="12.75" customHeight="1">
      <c r="A31" s="34" t="s">
        <v>50</v>
      </c>
      <c r="B31" s="109" t="s">
        <v>1</v>
      </c>
      <c r="C31" s="109" t="s">
        <v>1</v>
      </c>
      <c r="D31" s="109" t="s">
        <v>1</v>
      </c>
      <c r="E31" s="109" t="s">
        <v>1</v>
      </c>
      <c r="F31" s="109" t="s">
        <v>1</v>
      </c>
      <c r="G31" s="72" t="s">
        <v>1</v>
      </c>
      <c r="H31" s="72" t="s">
        <v>1</v>
      </c>
      <c r="I31" s="108"/>
      <c r="J31" s="113"/>
    </row>
    <row r="32" spans="1:10" ht="12.75" customHeight="1">
      <c r="A32" s="34" t="s">
        <v>51</v>
      </c>
      <c r="B32" s="109" t="s">
        <v>1</v>
      </c>
      <c r="C32" s="109" t="s">
        <v>1</v>
      </c>
      <c r="D32" s="109" t="s">
        <v>1</v>
      </c>
      <c r="E32" s="109" t="s">
        <v>1</v>
      </c>
      <c r="F32" s="109" t="s">
        <v>1</v>
      </c>
      <c r="G32" s="72" t="s">
        <v>1</v>
      </c>
      <c r="H32" s="72" t="s">
        <v>1</v>
      </c>
      <c r="I32" s="108"/>
      <c r="J32" s="113"/>
    </row>
    <row r="33" spans="1:17" ht="12.75" customHeight="1">
      <c r="A33" s="34" t="s">
        <v>52</v>
      </c>
      <c r="B33" s="109" t="s">
        <v>1</v>
      </c>
      <c r="C33" s="109" t="s">
        <v>1</v>
      </c>
      <c r="D33" s="109" t="s">
        <v>1</v>
      </c>
      <c r="E33" s="109" t="s">
        <v>1</v>
      </c>
      <c r="F33" s="109" t="s">
        <v>1</v>
      </c>
      <c r="G33" s="72" t="s">
        <v>1</v>
      </c>
      <c r="H33" s="72" t="s">
        <v>1</v>
      </c>
      <c r="I33" s="108"/>
      <c r="J33" s="113"/>
    </row>
    <row r="34" spans="1:17" ht="12.75" customHeight="1">
      <c r="A34" s="61" t="s">
        <v>66</v>
      </c>
      <c r="B34" s="109" t="s">
        <v>1</v>
      </c>
      <c r="C34" s="109" t="s">
        <v>1</v>
      </c>
      <c r="D34" s="109" t="s">
        <v>1</v>
      </c>
      <c r="E34" s="109" t="s">
        <v>1</v>
      </c>
      <c r="F34" s="109" t="s">
        <v>1</v>
      </c>
      <c r="G34" s="72" t="s">
        <v>1</v>
      </c>
      <c r="H34" s="72" t="s">
        <v>1</v>
      </c>
      <c r="I34" s="108"/>
      <c r="J34" s="113"/>
    </row>
    <row r="35" spans="1:17" ht="15" customHeight="1">
      <c r="F35" s="9"/>
    </row>
    <row r="36" spans="1:17" ht="15" customHeight="1">
      <c r="A36" s="42" t="s">
        <v>87</v>
      </c>
      <c r="G36" s="12"/>
      <c r="I36" s="2"/>
    </row>
    <row r="37" spans="1:17" ht="12.75" customHeight="1">
      <c r="A37" s="13" t="s">
        <v>4</v>
      </c>
      <c r="G37" s="12"/>
    </row>
    <row r="38" spans="1:17" ht="31.5" customHeight="1">
      <c r="A38" s="58"/>
      <c r="B38" s="54" t="s">
        <v>68</v>
      </c>
      <c r="C38" s="54">
        <v>41852</v>
      </c>
      <c r="D38" s="54">
        <v>41883</v>
      </c>
      <c r="E38" s="54" t="s">
        <v>80</v>
      </c>
      <c r="F38" s="54">
        <v>42217</v>
      </c>
      <c r="G38" s="54">
        <v>42248</v>
      </c>
      <c r="H38" s="57" t="s">
        <v>2</v>
      </c>
      <c r="I38" s="57" t="s">
        <v>36</v>
      </c>
    </row>
    <row r="39" spans="1:17" ht="12.75" customHeight="1">
      <c r="A39" s="43" t="s">
        <v>60</v>
      </c>
      <c r="B39" s="17">
        <v>67334.183038210002</v>
      </c>
      <c r="C39" s="17">
        <v>72423.072283200003</v>
      </c>
      <c r="D39" s="17">
        <v>74629.130603630008</v>
      </c>
      <c r="E39" s="17">
        <v>82534.654019280002</v>
      </c>
      <c r="F39" s="17">
        <v>90754.372344889998</v>
      </c>
      <c r="G39" s="17">
        <v>93376.071130890006</v>
      </c>
      <c r="H39" s="16">
        <f>G39/F39-1</f>
        <v>2.8887851001127229E-2</v>
      </c>
      <c r="I39" s="16">
        <f>G39/E39-1</f>
        <v>0.13135594060983724</v>
      </c>
      <c r="K39" s="124"/>
      <c r="L39" s="124"/>
      <c r="M39" s="124"/>
      <c r="N39" s="124"/>
    </row>
    <row r="40" spans="1:17" ht="12.75" customHeight="1">
      <c r="A40" s="61" t="s">
        <v>37</v>
      </c>
      <c r="B40" s="33">
        <v>30229.967644979999</v>
      </c>
      <c r="C40" s="33">
        <v>31355.19736925</v>
      </c>
      <c r="D40" s="33">
        <v>33558.534128380001</v>
      </c>
      <c r="E40" s="33">
        <v>37501.240316720003</v>
      </c>
      <c r="F40" s="33">
        <v>37937.768507929999</v>
      </c>
      <c r="G40" s="33">
        <v>39900.181459970001</v>
      </c>
      <c r="H40" s="16">
        <f t="shared" ref="H40:H53" si="1">G40/F40-1</f>
        <v>5.1727158165083109E-2</v>
      </c>
      <c r="I40" s="16">
        <f t="shared" ref="I40:I53" si="2">G40/E40-1</f>
        <v>6.3969648016693137E-2</v>
      </c>
      <c r="K40" s="124"/>
      <c r="L40" s="124"/>
      <c r="M40" s="124"/>
      <c r="N40" s="124"/>
      <c r="O40" s="124"/>
      <c r="P40" s="124"/>
      <c r="Q40" s="124"/>
    </row>
    <row r="41" spans="1:17" ht="12.75" customHeight="1">
      <c r="A41" s="61" t="s">
        <v>38</v>
      </c>
      <c r="B41" s="33">
        <v>28351.134507650004</v>
      </c>
      <c r="C41" s="33">
        <v>31864.846088509999</v>
      </c>
      <c r="D41" s="33">
        <v>31455.851532799999</v>
      </c>
      <c r="E41" s="33">
        <v>34615.594705899995</v>
      </c>
      <c r="F41" s="33">
        <v>41019.538162469995</v>
      </c>
      <c r="G41" s="33">
        <v>41319.890505329997</v>
      </c>
      <c r="H41" s="16">
        <f t="shared" si="1"/>
        <v>7.3221775845053738E-3</v>
      </c>
      <c r="I41" s="16">
        <f t="shared" si="2"/>
        <v>0.19367848093874573</v>
      </c>
      <c r="K41" s="124"/>
      <c r="L41" s="124"/>
      <c r="M41" s="124"/>
      <c r="N41" s="124"/>
    </row>
    <row r="42" spans="1:17" ht="12.75" customHeight="1">
      <c r="A42" s="61" t="s">
        <v>39</v>
      </c>
      <c r="B42" s="33">
        <v>6033.2958751699998</v>
      </c>
      <c r="C42" s="33">
        <v>5379.0903818100005</v>
      </c>
      <c r="D42" s="33">
        <v>5669.6902030800011</v>
      </c>
      <c r="E42" s="33">
        <v>6252.7773932800001</v>
      </c>
      <c r="F42" s="33">
        <v>6379.7225754600004</v>
      </c>
      <c r="G42" s="33">
        <v>6400.5209999999997</v>
      </c>
      <c r="H42" s="16">
        <f t="shared" si="1"/>
        <v>3.2600829101883111E-3</v>
      </c>
      <c r="I42" s="16">
        <f t="shared" si="2"/>
        <v>2.3628476983489355E-2</v>
      </c>
      <c r="K42" s="124"/>
      <c r="L42" s="124"/>
      <c r="M42" s="124"/>
      <c r="N42" s="124"/>
    </row>
    <row r="43" spans="1:17" ht="12.75" customHeight="1">
      <c r="A43" s="61" t="s">
        <v>40</v>
      </c>
      <c r="B43" s="33">
        <v>2719.7850104100003</v>
      </c>
      <c r="C43" s="33">
        <v>3823.9384436300006</v>
      </c>
      <c r="D43" s="33">
        <v>3945.0547393700003</v>
      </c>
      <c r="E43" s="33">
        <v>4165.0416033800002</v>
      </c>
      <c r="F43" s="33">
        <v>5417.3430990300003</v>
      </c>
      <c r="G43" s="33">
        <v>5755.47804395</v>
      </c>
      <c r="H43" s="16">
        <f t="shared" si="1"/>
        <v>6.2417118269755489E-2</v>
      </c>
      <c r="I43" s="16">
        <f t="shared" si="2"/>
        <v>0.38185367446974228</v>
      </c>
      <c r="K43" s="124"/>
      <c r="L43" s="124"/>
      <c r="M43" s="124"/>
      <c r="N43" s="124"/>
    </row>
    <row r="44" spans="1:17" ht="12.75" customHeight="1">
      <c r="A44" s="62" t="s">
        <v>44</v>
      </c>
      <c r="B44" s="17">
        <v>34485.862418690005</v>
      </c>
      <c r="C44" s="17">
        <v>34070.046073609999</v>
      </c>
      <c r="D44" s="17">
        <v>33303.001768670001</v>
      </c>
      <c r="E44" s="17">
        <v>36033.658588289996</v>
      </c>
      <c r="F44" s="17">
        <v>33783.430983619997</v>
      </c>
      <c r="G44" s="17">
        <v>32900.015630859998</v>
      </c>
      <c r="H44" s="16">
        <f t="shared" si="1"/>
        <v>-2.6149367516529853E-2</v>
      </c>
      <c r="I44" s="16">
        <f t="shared" si="2"/>
        <v>-8.6964329468569468E-2</v>
      </c>
      <c r="K44" s="124"/>
      <c r="L44" s="124"/>
      <c r="M44" s="124"/>
      <c r="N44" s="124"/>
    </row>
    <row r="45" spans="1:17" ht="12.75" customHeight="1">
      <c r="A45" s="61" t="s">
        <v>37</v>
      </c>
      <c r="B45" s="33">
        <v>14289.970681599998</v>
      </c>
      <c r="C45" s="33">
        <v>13847.482240989997</v>
      </c>
      <c r="D45" s="33">
        <v>13484.975901890002</v>
      </c>
      <c r="E45" s="33">
        <v>16204.947857129999</v>
      </c>
      <c r="F45" s="33">
        <v>12561.461865359999</v>
      </c>
      <c r="G45" s="33">
        <v>12307.818144569999</v>
      </c>
      <c r="H45" s="16">
        <f t="shared" si="1"/>
        <v>-2.0192213574238393E-2</v>
      </c>
      <c r="I45" s="16">
        <f t="shared" si="2"/>
        <v>-0.2404901112252148</v>
      </c>
      <c r="K45" s="124"/>
      <c r="L45" s="124"/>
      <c r="M45" s="124"/>
      <c r="N45" s="4"/>
    </row>
    <row r="46" spans="1:17" ht="12.75" customHeight="1">
      <c r="A46" s="61" t="s">
        <v>38</v>
      </c>
      <c r="B46" s="33">
        <v>14521.076967159999</v>
      </c>
      <c r="C46" s="33">
        <v>15039.510619189999</v>
      </c>
      <c r="D46" s="33">
        <v>14412.99328547</v>
      </c>
      <c r="E46" s="33">
        <v>14001.552952759999</v>
      </c>
      <c r="F46" s="33">
        <v>15234.931642830001</v>
      </c>
      <c r="G46" s="33">
        <v>14665.77046303</v>
      </c>
      <c r="H46" s="16">
        <f t="shared" si="1"/>
        <v>-3.7358958552850763E-2</v>
      </c>
      <c r="I46" s="16">
        <f t="shared" si="2"/>
        <v>4.7438845713115629E-2</v>
      </c>
      <c r="K46" s="124"/>
      <c r="L46" s="124"/>
      <c r="M46" s="124"/>
      <c r="N46" s="4"/>
    </row>
    <row r="47" spans="1:17" ht="12.75" customHeight="1">
      <c r="A47" s="61" t="s">
        <v>39</v>
      </c>
      <c r="B47" s="33">
        <v>5263.4898857700009</v>
      </c>
      <c r="C47" s="33">
        <v>4793.0421024699999</v>
      </c>
      <c r="D47" s="33">
        <v>5017.4518418400003</v>
      </c>
      <c r="E47" s="33">
        <v>5490.1031323899997</v>
      </c>
      <c r="F47" s="33">
        <v>5594.2930261399997</v>
      </c>
      <c r="G47" s="33">
        <v>5510.4979526999996</v>
      </c>
      <c r="H47" s="16">
        <f t="shared" si="1"/>
        <v>-1.4978670771884417E-2</v>
      </c>
      <c r="I47" s="16">
        <f t="shared" si="2"/>
        <v>3.7148337322985281E-3</v>
      </c>
      <c r="K47" s="124"/>
      <c r="L47" s="124"/>
      <c r="M47" s="124"/>
      <c r="N47" s="4"/>
    </row>
    <row r="48" spans="1:17" ht="12.75" customHeight="1">
      <c r="A48" s="61" t="s">
        <v>40</v>
      </c>
      <c r="B48" s="33">
        <v>411.32488416000001</v>
      </c>
      <c r="C48" s="33">
        <v>390.01111096</v>
      </c>
      <c r="D48" s="33">
        <v>387.58073946999997</v>
      </c>
      <c r="E48" s="33">
        <v>337.05464601</v>
      </c>
      <c r="F48" s="33">
        <v>392.74444928999998</v>
      </c>
      <c r="G48" s="33">
        <v>415.92907056000001</v>
      </c>
      <c r="H48" s="16">
        <f t="shared" si="1"/>
        <v>5.9032333396214831E-2</v>
      </c>
      <c r="I48" s="16">
        <f t="shared" si="2"/>
        <v>0.23401079167340688</v>
      </c>
      <c r="K48" s="124"/>
      <c r="L48" s="124"/>
      <c r="M48" s="124"/>
      <c r="N48" s="4"/>
    </row>
    <row r="49" spans="1:14" ht="12.75" customHeight="1">
      <c r="A49" s="62" t="s">
        <v>45</v>
      </c>
      <c r="B49" s="45">
        <f>+B39-B44</f>
        <v>32848.320619519996</v>
      </c>
      <c r="C49" s="45">
        <v>38353.026209590003</v>
      </c>
      <c r="D49" s="45">
        <v>41326.128834960007</v>
      </c>
      <c r="E49" s="45">
        <f t="shared" ref="E49:E53" si="3">+E39-E44</f>
        <v>46500.995430990006</v>
      </c>
      <c r="F49" s="45">
        <f>+F39-F44</f>
        <v>56970.941361270001</v>
      </c>
      <c r="G49" s="45">
        <f>+G39-G44</f>
        <v>60476.055500030008</v>
      </c>
      <c r="H49" s="16">
        <f t="shared" si="1"/>
        <v>6.1524595785297231E-2</v>
      </c>
      <c r="I49" s="16">
        <f t="shared" si="2"/>
        <v>0.30053249268136084</v>
      </c>
      <c r="K49" s="149"/>
      <c r="L49" s="149"/>
      <c r="M49" s="124"/>
    </row>
    <row r="50" spans="1:14" ht="12.75" customHeight="1">
      <c r="A50" s="61" t="s">
        <v>37</v>
      </c>
      <c r="B50" s="33">
        <f>+B40-B45</f>
        <v>15939.996963380001</v>
      </c>
      <c r="C50" s="33">
        <v>17507.715128260003</v>
      </c>
      <c r="D50" s="33">
        <v>20073.55822649</v>
      </c>
      <c r="E50" s="33">
        <f t="shared" si="3"/>
        <v>21296.292459590004</v>
      </c>
      <c r="F50" s="33">
        <f t="shared" ref="F50:G50" si="4">+F40-F45</f>
        <v>25376.306642570002</v>
      </c>
      <c r="G50" s="33">
        <f t="shared" si="4"/>
        <v>27592.363315400002</v>
      </c>
      <c r="H50" s="16">
        <f t="shared" si="1"/>
        <v>8.7327785876943009E-2</v>
      </c>
      <c r="I50" s="16">
        <f t="shared" si="2"/>
        <v>0.29564164127426751</v>
      </c>
      <c r="K50" s="128"/>
      <c r="L50" s="128"/>
      <c r="M50" s="124"/>
      <c r="N50" s="128"/>
    </row>
    <row r="51" spans="1:14" ht="12.75" customHeight="1">
      <c r="A51" s="61" t="s">
        <v>38</v>
      </c>
      <c r="B51" s="33">
        <f>+B41-B46</f>
        <v>13830.057540490005</v>
      </c>
      <c r="C51" s="33">
        <v>16825.335469320002</v>
      </c>
      <c r="D51" s="33">
        <v>17042.858247329998</v>
      </c>
      <c r="E51" s="33">
        <f t="shared" si="3"/>
        <v>20614.041753139994</v>
      </c>
      <c r="F51" s="33">
        <f t="shared" ref="F51:G51" si="5">+F41-F46</f>
        <v>25784.606519639994</v>
      </c>
      <c r="G51" s="33">
        <f t="shared" si="5"/>
        <v>26654.120042299997</v>
      </c>
      <c r="H51" s="16">
        <f t="shared" si="1"/>
        <v>3.3722194752039414E-2</v>
      </c>
      <c r="I51" s="16">
        <f t="shared" si="2"/>
        <v>0.29300795843396221</v>
      </c>
      <c r="J51" s="75"/>
      <c r="K51" s="122"/>
      <c r="L51" s="122"/>
      <c r="M51" s="122"/>
      <c r="N51" s="122"/>
    </row>
    <row r="52" spans="1:14" ht="12.75" customHeight="1">
      <c r="A52" s="61" t="s">
        <v>39</v>
      </c>
      <c r="B52" s="33">
        <f>+B42-B47</f>
        <v>769.80598939999891</v>
      </c>
      <c r="C52" s="33">
        <v>586.04827934000059</v>
      </c>
      <c r="D52" s="33">
        <v>652.23836124000081</v>
      </c>
      <c r="E52" s="33">
        <f t="shared" si="3"/>
        <v>762.67426089000037</v>
      </c>
      <c r="F52" s="33">
        <f t="shared" ref="F52:G52" si="6">+F42-F47</f>
        <v>785.42954932000066</v>
      </c>
      <c r="G52" s="33">
        <f t="shared" si="6"/>
        <v>890.02304730000014</v>
      </c>
      <c r="H52" s="16">
        <f t="shared" si="1"/>
        <v>0.13316725614735669</v>
      </c>
      <c r="I52" s="16">
        <f t="shared" si="2"/>
        <v>0.16697664119592881</v>
      </c>
      <c r="J52" s="75"/>
      <c r="K52" s="122"/>
      <c r="L52" s="122"/>
      <c r="M52" s="122"/>
      <c r="N52" s="122"/>
    </row>
    <row r="53" spans="1:14" ht="12.75" customHeight="1">
      <c r="A53" s="61" t="s">
        <v>40</v>
      </c>
      <c r="B53" s="33">
        <f>+B43-B48</f>
        <v>2308.46012625</v>
      </c>
      <c r="C53" s="33">
        <v>3433.9273326700004</v>
      </c>
      <c r="D53" s="33">
        <v>3557.4739999000003</v>
      </c>
      <c r="E53" s="33">
        <f t="shared" si="3"/>
        <v>3827.9869573700003</v>
      </c>
      <c r="F53" s="33">
        <f t="shared" ref="F53:G53" si="7">+F43-F48</f>
        <v>5024.5986497399999</v>
      </c>
      <c r="G53" s="33">
        <f t="shared" si="7"/>
        <v>5339.5489733900004</v>
      </c>
      <c r="H53" s="16">
        <f t="shared" si="1"/>
        <v>6.2681687753567639E-2</v>
      </c>
      <c r="I53" s="16">
        <f t="shared" si="2"/>
        <v>0.39487125553283264</v>
      </c>
      <c r="J53" s="75"/>
      <c r="K53" s="122"/>
      <c r="L53" s="122"/>
      <c r="M53" s="122"/>
      <c r="N53" s="122"/>
    </row>
    <row r="54" spans="1:14" ht="12.75" customHeight="1">
      <c r="A54" s="61"/>
      <c r="B54" s="33"/>
      <c r="C54" s="33"/>
      <c r="D54" s="33"/>
      <c r="E54" s="33"/>
      <c r="F54" s="33"/>
      <c r="G54" s="33"/>
      <c r="H54" s="33"/>
      <c r="I54" s="15"/>
      <c r="J54" s="15"/>
      <c r="K54" s="124"/>
      <c r="L54" s="124"/>
      <c r="M54" s="124"/>
      <c r="N54" s="124"/>
    </row>
    <row r="55" spans="1:14" ht="12.75" customHeight="1">
      <c r="A55" s="79"/>
      <c r="B55" s="77"/>
      <c r="C55" s="77"/>
      <c r="D55" s="77"/>
      <c r="E55" s="77"/>
      <c r="F55" s="77"/>
      <c r="G55" s="77"/>
      <c r="H55" s="77"/>
      <c r="I55" s="79"/>
      <c r="K55" s="123"/>
      <c r="L55" s="123"/>
      <c r="M55" s="122"/>
      <c r="N55" s="4"/>
    </row>
    <row r="56" spans="1:14" ht="12.75" customHeight="1">
      <c r="A56" s="79"/>
      <c r="B56" s="77"/>
      <c r="C56" s="77"/>
      <c r="D56" s="77"/>
      <c r="E56" s="77"/>
      <c r="F56" s="77"/>
      <c r="G56" s="77"/>
      <c r="H56" s="77"/>
      <c r="I56" s="79"/>
      <c r="K56" s="123"/>
      <c r="L56" s="123"/>
      <c r="M56" s="122"/>
      <c r="N56" s="4"/>
    </row>
    <row r="57" spans="1:14" ht="15.75" customHeight="1">
      <c r="A57" s="42" t="s">
        <v>88</v>
      </c>
      <c r="B57" s="1"/>
      <c r="C57" s="14"/>
      <c r="D57" s="14"/>
      <c r="E57" s="14"/>
      <c r="F57" s="14"/>
      <c r="G57" s="14"/>
      <c r="H57" s="14"/>
      <c r="I57" s="2"/>
      <c r="K57" s="123"/>
      <c r="L57" s="123"/>
      <c r="M57" s="122"/>
      <c r="N57" s="4"/>
    </row>
    <row r="58" spans="1:14" ht="12.75" customHeight="1">
      <c r="A58" s="13" t="s">
        <v>4</v>
      </c>
      <c r="B58" s="13"/>
      <c r="C58" s="13"/>
      <c r="D58" s="13"/>
      <c r="E58" s="13"/>
      <c r="F58" s="13"/>
      <c r="I58" s="2"/>
      <c r="K58" s="123"/>
      <c r="L58" s="123"/>
      <c r="M58" s="122"/>
      <c r="N58" s="4"/>
    </row>
    <row r="59" spans="1:14" s="4" customFormat="1" ht="32.25" customHeight="1">
      <c r="A59" s="58"/>
      <c r="B59" s="54" t="s">
        <v>68</v>
      </c>
      <c r="C59" s="54">
        <v>41852</v>
      </c>
      <c r="D59" s="54">
        <v>41883</v>
      </c>
      <c r="E59" s="54" t="s">
        <v>80</v>
      </c>
      <c r="F59" s="54">
        <v>42217</v>
      </c>
      <c r="G59" s="54">
        <v>42248</v>
      </c>
      <c r="H59" s="57" t="s">
        <v>2</v>
      </c>
      <c r="I59" s="57" t="s">
        <v>36</v>
      </c>
      <c r="J59" s="66"/>
      <c r="K59" s="123"/>
      <c r="L59" s="123"/>
      <c r="M59" s="122"/>
    </row>
    <row r="60" spans="1:14" ht="12.75" customHeight="1">
      <c r="A60" s="43" t="s">
        <v>13</v>
      </c>
      <c r="B60" s="17">
        <v>53961.59959505</v>
      </c>
      <c r="C60" s="17">
        <v>70187.007344099999</v>
      </c>
      <c r="D60" s="17">
        <v>72496.934959099992</v>
      </c>
      <c r="E60" s="17">
        <v>78756.321715639991</v>
      </c>
      <c r="F60" s="17">
        <v>91396.831872609997</v>
      </c>
      <c r="G60" s="17">
        <v>93669.910637209978</v>
      </c>
      <c r="H60" s="16">
        <f>G60/F60-1</f>
        <v>2.4870432793209218E-2</v>
      </c>
      <c r="I60" s="16">
        <f>G60/E60-1</f>
        <v>0.18936370562629179</v>
      </c>
      <c r="J60" s="76"/>
      <c r="K60" s="4"/>
      <c r="L60" s="4"/>
      <c r="M60" s="122"/>
      <c r="N60" s="4"/>
    </row>
    <row r="61" spans="1:14" ht="12.75" customHeight="1">
      <c r="A61" s="61" t="s">
        <v>41</v>
      </c>
      <c r="B61" s="33">
        <v>35589.497712669996</v>
      </c>
      <c r="C61" s="33">
        <v>47566.036294699996</v>
      </c>
      <c r="D61" s="33">
        <v>49074.458034720003</v>
      </c>
      <c r="E61" s="33">
        <v>53137.92552443</v>
      </c>
      <c r="F61" s="33">
        <v>64435.260787389998</v>
      </c>
      <c r="G61" s="33">
        <v>65153.839442489996</v>
      </c>
      <c r="H61" s="16">
        <f t="shared" ref="H61:H70" si="8">G61/F61-1</f>
        <v>1.1151947649766125E-2</v>
      </c>
      <c r="I61" s="16">
        <f t="shared" ref="I61:I71" si="9">G61/E61-1</f>
        <v>0.22612689147105902</v>
      </c>
      <c r="J61" s="76"/>
      <c r="M61" s="122"/>
      <c r="N61" s="4"/>
    </row>
    <row r="62" spans="1:14" ht="12.75" customHeight="1">
      <c r="A62" s="61" t="s">
        <v>42</v>
      </c>
      <c r="B62" s="33">
        <v>18300.016493670002</v>
      </c>
      <c r="C62" s="33">
        <v>22230.39311619</v>
      </c>
      <c r="D62" s="33">
        <v>23032.314564330001</v>
      </c>
      <c r="E62" s="33">
        <v>25106.657938070002</v>
      </c>
      <c r="F62" s="33">
        <v>26446.506319619999</v>
      </c>
      <c r="G62" s="33">
        <v>27182.460852960001</v>
      </c>
      <c r="H62" s="16">
        <f>G62/F62-1</f>
        <v>2.7828043691125126E-2</v>
      </c>
      <c r="I62" s="16">
        <f t="shared" si="9"/>
        <v>8.2679380107473222E-2</v>
      </c>
      <c r="J62" s="76"/>
      <c r="M62" s="122"/>
      <c r="N62" s="4"/>
    </row>
    <row r="63" spans="1:14" ht="12.75" customHeight="1">
      <c r="A63" s="61" t="s">
        <v>43</v>
      </c>
      <c r="B63" s="33">
        <v>72.085388710000004</v>
      </c>
      <c r="C63" s="33">
        <v>390.57793321000003</v>
      </c>
      <c r="D63" s="33">
        <v>390.16236005000002</v>
      </c>
      <c r="E63" s="33">
        <v>511.73825313999993</v>
      </c>
      <c r="F63" s="33">
        <v>515.06476559999999</v>
      </c>
      <c r="G63" s="33">
        <v>1333.61034176</v>
      </c>
      <c r="H63" s="16">
        <f t="shared" si="8"/>
        <v>1.5892090292887238</v>
      </c>
      <c r="I63" s="16">
        <f t="shared" si="9"/>
        <v>1.6060399698029895</v>
      </c>
      <c r="J63" s="76"/>
      <c r="M63" s="122"/>
      <c r="N63" s="4"/>
    </row>
    <row r="64" spans="1:14" ht="12.75" customHeight="1">
      <c r="A64" s="62" t="s">
        <v>44</v>
      </c>
      <c r="B64" s="17">
        <v>25037.123758519996</v>
      </c>
      <c r="C64" s="17">
        <v>32042.29163353</v>
      </c>
      <c r="D64" s="17">
        <v>32306.445593150002</v>
      </c>
      <c r="E64" s="17">
        <v>33363.157884109998</v>
      </c>
      <c r="F64" s="17">
        <v>41921.036992139998</v>
      </c>
      <c r="G64" s="17">
        <v>42029.37734644</v>
      </c>
      <c r="H64" s="16">
        <f t="shared" si="8"/>
        <v>2.5843910855620766E-3</v>
      </c>
      <c r="I64" s="16">
        <f>G64/E64-1</f>
        <v>0.25975417232484155</v>
      </c>
      <c r="J64" s="76"/>
      <c r="M64" s="122"/>
      <c r="N64" s="4"/>
    </row>
    <row r="65" spans="1:15" ht="12.75" customHeight="1">
      <c r="A65" s="61" t="s">
        <v>41</v>
      </c>
      <c r="B65" s="33">
        <v>15783.563455059999</v>
      </c>
      <c r="C65" s="33">
        <v>21040.715175779998</v>
      </c>
      <c r="D65" s="33">
        <v>21188.756655149999</v>
      </c>
      <c r="E65" s="33">
        <v>21916.231668760007</v>
      </c>
      <c r="F65" s="33">
        <v>30325.08388572</v>
      </c>
      <c r="G65" s="33">
        <v>30203.323181649997</v>
      </c>
      <c r="H65" s="16">
        <f>G65/F65-1</f>
        <v>-4.0151811130633153E-3</v>
      </c>
      <c r="I65" s="16">
        <f t="shared" si="9"/>
        <v>0.37812574890338646</v>
      </c>
      <c r="J65" s="76"/>
      <c r="K65" s="12"/>
      <c r="L65" s="12"/>
      <c r="M65" s="122"/>
      <c r="N65" s="4"/>
    </row>
    <row r="66" spans="1:15" ht="12.75" customHeight="1">
      <c r="A66" s="61" t="s">
        <v>42</v>
      </c>
      <c r="B66" s="33">
        <v>9248.5318865600002</v>
      </c>
      <c r="C66" s="33">
        <v>10845.823868330001</v>
      </c>
      <c r="D66" s="33">
        <v>10961.459134590003</v>
      </c>
      <c r="E66" s="33">
        <v>11289.148373550001</v>
      </c>
      <c r="F66" s="33">
        <v>11433.126387279999</v>
      </c>
      <c r="G66" s="33">
        <v>11657.258097390002</v>
      </c>
      <c r="H66" s="16">
        <f>G66/F66-1</f>
        <v>1.9603711401228185E-2</v>
      </c>
      <c r="I66" s="16">
        <f t="shared" si="9"/>
        <v>3.2607395319780519E-2</v>
      </c>
      <c r="J66" s="76"/>
      <c r="K66" s="12"/>
      <c r="L66" s="12"/>
      <c r="M66" s="122"/>
      <c r="N66" s="4"/>
    </row>
    <row r="67" spans="1:15" ht="12.75" customHeight="1">
      <c r="A67" s="61" t="s">
        <v>43</v>
      </c>
      <c r="B67" s="33">
        <v>5.0284168999999999</v>
      </c>
      <c r="C67" s="33">
        <v>155.75258941999999</v>
      </c>
      <c r="D67" s="33">
        <v>156.22980340999999</v>
      </c>
      <c r="E67" s="33">
        <v>157.7778418</v>
      </c>
      <c r="F67" s="33">
        <v>162.82671913999999</v>
      </c>
      <c r="G67" s="33">
        <v>168.79606739999997</v>
      </c>
      <c r="H67" s="16">
        <f t="shared" si="8"/>
        <v>3.6660741501936656E-2</v>
      </c>
      <c r="I67" s="16">
        <f t="shared" si="9"/>
        <v>6.9833795888567973E-2</v>
      </c>
      <c r="J67" s="76"/>
      <c r="K67" s="133"/>
      <c r="M67" s="122"/>
    </row>
    <row r="68" spans="1:15" ht="12.75" customHeight="1">
      <c r="A68" s="62" t="s">
        <v>45</v>
      </c>
      <c r="B68" s="17">
        <f>+B60-B64</f>
        <v>28924.475836530004</v>
      </c>
      <c r="C68" s="17">
        <v>38144.715710570003</v>
      </c>
      <c r="D68" s="17">
        <v>40190.489365949994</v>
      </c>
      <c r="E68" s="17">
        <f t="shared" ref="E68:G71" si="10">+E60-E64</f>
        <v>45393.163831529993</v>
      </c>
      <c r="F68" s="17">
        <f t="shared" si="10"/>
        <v>49475.794880469999</v>
      </c>
      <c r="G68" s="17">
        <f t="shared" si="10"/>
        <v>51640.533290769978</v>
      </c>
      <c r="H68" s="16">
        <f t="shared" si="8"/>
        <v>4.3753484214449356E-2</v>
      </c>
      <c r="I68" s="16">
        <f>G68/E68-1</f>
        <v>0.13762798033699908</v>
      </c>
      <c r="J68" s="76"/>
      <c r="K68" s="12"/>
      <c r="L68" s="12"/>
      <c r="M68" s="122"/>
    </row>
    <row r="69" spans="1:15" ht="12.75" customHeight="1">
      <c r="A69" s="61" t="s">
        <v>41</v>
      </c>
      <c r="B69" s="33">
        <f>+B61-B65</f>
        <v>19805.934257609995</v>
      </c>
      <c r="C69" s="33">
        <v>26525.321118919997</v>
      </c>
      <c r="D69" s="33">
        <v>27885.701379570004</v>
      </c>
      <c r="E69" s="33">
        <f t="shared" si="10"/>
        <v>31221.693855669993</v>
      </c>
      <c r="F69" s="33">
        <f t="shared" si="10"/>
        <v>34110.176901669998</v>
      </c>
      <c r="G69" s="33">
        <f t="shared" si="10"/>
        <v>34950.516260839999</v>
      </c>
      <c r="H69" s="16">
        <f>G69/F69-1</f>
        <v>2.4636030519350927E-2</v>
      </c>
      <c r="I69" s="16">
        <f t="shared" si="9"/>
        <v>0.11943049670550909</v>
      </c>
      <c r="J69" s="76"/>
      <c r="K69" s="12"/>
      <c r="L69" s="12"/>
      <c r="M69" s="122"/>
      <c r="N69" s="12"/>
      <c r="O69" s="12"/>
    </row>
    <row r="70" spans="1:15" ht="12.75" customHeight="1">
      <c r="A70" s="61" t="s">
        <v>42</v>
      </c>
      <c r="B70" s="33">
        <f>+B62-B66</f>
        <v>9051.4846071100019</v>
      </c>
      <c r="C70" s="33">
        <v>11384.569247859999</v>
      </c>
      <c r="D70" s="33">
        <v>12070.855429739999</v>
      </c>
      <c r="E70" s="33">
        <f t="shared" si="10"/>
        <v>13817.509564520002</v>
      </c>
      <c r="F70" s="33">
        <f t="shared" si="10"/>
        <v>15013.37993234</v>
      </c>
      <c r="G70" s="33">
        <f t="shared" si="10"/>
        <v>15525.202755569999</v>
      </c>
      <c r="H70" s="16">
        <f t="shared" si="8"/>
        <v>3.4091112430152615E-2</v>
      </c>
      <c r="I70" s="16">
        <f t="shared" si="9"/>
        <v>0.12358907247909112</v>
      </c>
      <c r="J70" s="76"/>
      <c r="K70" s="12"/>
      <c r="L70" s="12"/>
      <c r="M70" s="122"/>
      <c r="N70" s="12"/>
      <c r="O70" s="12"/>
    </row>
    <row r="71" spans="1:15" ht="12.75" customHeight="1">
      <c r="A71" s="61" t="s">
        <v>43</v>
      </c>
      <c r="B71" s="33">
        <f>+B63-B67</f>
        <v>67.056971810000007</v>
      </c>
      <c r="C71" s="33">
        <v>234.82534379000003</v>
      </c>
      <c r="D71" s="33">
        <v>233.93255664000003</v>
      </c>
      <c r="E71" s="33">
        <f t="shared" si="10"/>
        <v>353.96041133999995</v>
      </c>
      <c r="F71" s="33">
        <f t="shared" si="10"/>
        <v>352.23804645999996</v>
      </c>
      <c r="G71" s="33">
        <f t="shared" si="10"/>
        <v>1164.8142743600001</v>
      </c>
      <c r="H71" s="16">
        <f>G71/F71-1</f>
        <v>2.3068951127409685</v>
      </c>
      <c r="I71" s="16">
        <f t="shared" si="9"/>
        <v>2.290803821676902</v>
      </c>
      <c r="J71" s="76"/>
      <c r="K71" s="12"/>
      <c r="L71" s="12"/>
      <c r="M71" s="122"/>
      <c r="N71" s="12"/>
      <c r="O71" s="12"/>
    </row>
    <row r="72" spans="1:15" ht="12" customHeight="1">
      <c r="B72" s="12"/>
      <c r="C72" s="12"/>
      <c r="D72" s="12"/>
      <c r="E72" s="12"/>
      <c r="F72" s="16"/>
      <c r="G72" s="16"/>
      <c r="H72" s="114"/>
      <c r="I72" s="79"/>
      <c r="J72"/>
      <c r="K72" s="12"/>
      <c r="L72" s="12"/>
      <c r="M72" s="122"/>
      <c r="N72" s="12"/>
      <c r="O72" s="12"/>
    </row>
    <row r="73" spans="1:15" ht="11.25">
      <c r="B73" s="33"/>
      <c r="C73" s="33"/>
      <c r="I73" s="17"/>
      <c r="K73" s="12"/>
      <c r="L73" s="12"/>
      <c r="M73" s="122"/>
      <c r="N73" s="12"/>
      <c r="O73" s="12"/>
    </row>
    <row r="74" spans="1:15" ht="11.25">
      <c r="B74" s="17"/>
      <c r="C74" s="17"/>
      <c r="I74" s="33"/>
      <c r="K74" s="12"/>
      <c r="L74" s="12"/>
      <c r="M74" s="122"/>
      <c r="N74" s="12"/>
      <c r="O74" s="12"/>
    </row>
    <row r="75" spans="1:15" ht="11.25">
      <c r="B75" s="33"/>
      <c r="C75" s="33"/>
      <c r="I75" s="33"/>
      <c r="K75" s="12"/>
      <c r="L75" s="12"/>
      <c r="M75" s="122"/>
      <c r="N75" s="12"/>
      <c r="O75" s="12"/>
    </row>
    <row r="76" spans="1:15" ht="11.25">
      <c r="B76" s="33"/>
      <c r="C76" s="33"/>
      <c r="D76" s="33"/>
      <c r="F76" s="33"/>
      <c r="G76" s="33"/>
      <c r="I76" s="33"/>
      <c r="K76" s="12"/>
      <c r="L76" s="12"/>
      <c r="M76" s="12"/>
      <c r="N76" s="12"/>
      <c r="O76" s="12"/>
    </row>
    <row r="77" spans="1:15" ht="11.25">
      <c r="B77" s="33"/>
      <c r="C77" s="33"/>
      <c r="D77" s="33"/>
      <c r="F77" s="33"/>
      <c r="G77" s="33"/>
      <c r="I77" s="17"/>
      <c r="K77" s="133"/>
      <c r="M77" s="12"/>
    </row>
    <row r="78" spans="1:15" ht="11.25">
      <c r="B78" s="65"/>
      <c r="C78" s="65"/>
      <c r="D78" s="65"/>
      <c r="E78" s="65"/>
      <c r="F78" s="65"/>
      <c r="I78" s="33"/>
      <c r="K78" s="133"/>
      <c r="M78" s="12"/>
    </row>
    <row r="79" spans="1:15">
      <c r="C79" s="12"/>
      <c r="D79" s="12"/>
      <c r="E79" s="12"/>
      <c r="F79" s="12"/>
      <c r="K79" s="133"/>
    </row>
    <row r="80" spans="1:15">
      <c r="C80" s="12"/>
      <c r="D80" s="12"/>
      <c r="E80" s="12"/>
      <c r="F80" s="12"/>
    </row>
    <row r="81" spans="3:6">
      <c r="C81" s="12"/>
      <c r="D81" s="12"/>
      <c r="E81" s="12"/>
      <c r="F81" s="12"/>
    </row>
    <row r="82" spans="3:6">
      <c r="C82" s="12"/>
      <c r="D82" s="12"/>
      <c r="E82" s="12"/>
      <c r="F82" s="12"/>
    </row>
  </sheetData>
  <phoneticPr fontId="4" type="noConversion"/>
  <pageMargins left="0.75" right="0.25" top="0.74" bottom="0.23" header="0.56999999999999995" footer="0.2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Макро-эконом</vt:lpstr>
      <vt:lpstr>Операции НБКР</vt:lpstr>
      <vt:lpstr>ГКВ-ГКО</vt:lpstr>
      <vt:lpstr>МБКР </vt:lpstr>
      <vt:lpstr>Деп-Кред</vt:lpstr>
      <vt:lpstr>'ГКВ-ГКО'!Область_печати</vt:lpstr>
      <vt:lpstr>'Деп-Кред'!Область_печати</vt:lpstr>
      <vt:lpstr>'Макро-эконом'!Область_печати</vt:lpstr>
      <vt:lpstr>'МБКР '!Область_печати</vt:lpstr>
      <vt:lpstr>'Операции НБКР'!Область_печати</vt:lpstr>
    </vt:vector>
  </TitlesOfParts>
  <Company>NBKR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Your User Name</cp:lastModifiedBy>
  <cp:lastPrinted>2015-06-09T02:49:37Z</cp:lastPrinted>
  <dcterms:created xsi:type="dcterms:W3CDTF">2008-11-05T07:26:31Z</dcterms:created>
  <dcterms:modified xsi:type="dcterms:W3CDTF">2015-10-12T11:31:33Z</dcterms:modified>
</cp:coreProperties>
</file>